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0" yWindow="0" windowWidth="23040" windowHeight="14440" tabRatio="711"/>
  </bookViews>
  <sheets>
    <sheet name="Worksheet" sheetId="9" r:id="rId1"/>
    <sheet name="Title Page" sheetId="15" r:id="rId2"/>
    <sheet name="Exhibit 1 - Income Statement" sheetId="4" r:id="rId3"/>
    <sheet name="Exhibit 2 - Balance Sheet" sheetId="5" r:id="rId4"/>
    <sheet name="Exhibit 3 - 2007 Forecast" sheetId="14" r:id="rId5"/>
    <sheet name="Exhibit 4 - Stock Price" sheetId="8" r:id="rId6"/>
    <sheet name="Exhibit 5 - Comparables" sheetId="1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14" l="1"/>
  <c r="B29" i="14"/>
  <c r="B16" i="14"/>
  <c r="B18" i="14"/>
  <c r="B21" i="14"/>
  <c r="B23" i="14"/>
  <c r="D12" i="1"/>
  <c r="D11" i="1"/>
  <c r="D14" i="1"/>
  <c r="D15" i="1"/>
  <c r="C18" i="1"/>
  <c r="C19" i="1"/>
  <c r="D19" i="1"/>
  <c r="D20" i="1"/>
  <c r="C25" i="1"/>
  <c r="E35" i="9"/>
  <c r="D35" i="9"/>
  <c r="C35" i="9"/>
  <c r="B35" i="9"/>
  <c r="G3" i="9"/>
  <c r="H3" i="9"/>
  <c r="I3" i="9"/>
  <c r="J3" i="9"/>
  <c r="K3" i="9"/>
  <c r="E31" i="9"/>
  <c r="D31" i="9"/>
  <c r="C31" i="9"/>
  <c r="B31" i="9"/>
  <c r="A29" i="9"/>
  <c r="F28" i="9"/>
  <c r="E28" i="9"/>
  <c r="D28" i="9"/>
  <c r="C28" i="9"/>
  <c r="C5" i="9"/>
  <c r="C46" i="9"/>
  <c r="B28" i="9"/>
  <c r="A28" i="9"/>
  <c r="F27" i="9"/>
  <c r="A27" i="9"/>
  <c r="A25" i="9"/>
  <c r="F24" i="9"/>
  <c r="E24" i="9"/>
  <c r="D24" i="9"/>
  <c r="C24" i="9"/>
  <c r="B24" i="9"/>
  <c r="A24" i="9"/>
  <c r="F23" i="9"/>
  <c r="F5" i="9"/>
  <c r="F43" i="9"/>
  <c r="E23" i="9"/>
  <c r="D23" i="9"/>
  <c r="C23" i="9"/>
  <c r="B23" i="9"/>
  <c r="B5" i="9"/>
  <c r="B43" i="9"/>
  <c r="A23" i="9"/>
  <c r="F22" i="9"/>
  <c r="A22" i="9"/>
  <c r="F18" i="9"/>
  <c r="E18" i="9"/>
  <c r="D18" i="9"/>
  <c r="C18" i="9"/>
  <c r="B18" i="9"/>
  <c r="E16" i="9"/>
  <c r="D16" i="9"/>
  <c r="C16" i="9"/>
  <c r="B16" i="9"/>
  <c r="F11" i="9"/>
  <c r="E11" i="9"/>
  <c r="D11" i="9"/>
  <c r="C11" i="9"/>
  <c r="C39" i="9"/>
  <c r="B11" i="9"/>
  <c r="F10" i="9"/>
  <c r="E10" i="9"/>
  <c r="D10" i="9"/>
  <c r="C10" i="9"/>
  <c r="B10" i="9"/>
  <c r="F9" i="9"/>
  <c r="F37" i="9"/>
  <c r="E9" i="9"/>
  <c r="D9" i="9"/>
  <c r="C9" i="9"/>
  <c r="B9" i="9"/>
  <c r="B37" i="9"/>
  <c r="F8" i="9"/>
  <c r="F36" i="9"/>
  <c r="E8" i="9"/>
  <c r="D8" i="9"/>
  <c r="C8" i="9"/>
  <c r="B8" i="9"/>
  <c r="F38" i="9"/>
  <c r="E5" i="9"/>
  <c r="E43" i="9"/>
  <c r="D5" i="9"/>
  <c r="C44" i="9"/>
  <c r="C38" i="9"/>
  <c r="F39" i="9"/>
  <c r="B46" i="9"/>
  <c r="D46" i="9"/>
  <c r="B38" i="9"/>
  <c r="F12" i="9"/>
  <c r="F14" i="9"/>
  <c r="F17" i="9"/>
  <c r="E27" i="5"/>
  <c r="E27" i="9"/>
  <c r="E30" i="5"/>
  <c r="E33" i="5"/>
  <c r="E32" i="9"/>
  <c r="D27" i="5"/>
  <c r="D27" i="9"/>
  <c r="C27" i="5"/>
  <c r="C30" i="5"/>
  <c r="C33" i="5"/>
  <c r="C32" i="9"/>
  <c r="B27" i="5"/>
  <c r="B30" i="5"/>
  <c r="B33" i="5"/>
  <c r="B32" i="9"/>
  <c r="E17" i="5"/>
  <c r="E22" i="9"/>
  <c r="E42" i="9"/>
  <c r="D17" i="5"/>
  <c r="D22" i="9"/>
  <c r="D42" i="9"/>
  <c r="C17" i="5"/>
  <c r="C22" i="9"/>
  <c r="C22" i="5"/>
  <c r="B17" i="5"/>
  <c r="B22" i="5"/>
  <c r="E20" i="4"/>
  <c r="E22" i="4"/>
  <c r="E25" i="4"/>
  <c r="E27" i="4"/>
  <c r="D20" i="4"/>
  <c r="D22" i="4"/>
  <c r="D25" i="4"/>
  <c r="D27" i="4"/>
  <c r="C20" i="4"/>
  <c r="C22" i="4"/>
  <c r="C25" i="4"/>
  <c r="C27" i="4"/>
  <c r="B20" i="4"/>
  <c r="B22" i="4"/>
  <c r="B25" i="4"/>
  <c r="B27" i="4"/>
  <c r="F25" i="9"/>
  <c r="B36" i="9"/>
  <c r="D37" i="9"/>
  <c r="B39" i="9"/>
  <c r="F46" i="9"/>
  <c r="D44" i="9"/>
  <c r="C12" i="9"/>
  <c r="C14" i="9"/>
  <c r="C17" i="9"/>
  <c r="C19" i="9"/>
  <c r="E12" i="9"/>
  <c r="D39" i="9"/>
  <c r="C37" i="9"/>
  <c r="D43" i="9"/>
  <c r="B44" i="9"/>
  <c r="E22" i="5"/>
  <c r="D38" i="9"/>
  <c r="D12" i="9"/>
  <c r="E39" i="9"/>
  <c r="C43" i="9"/>
  <c r="G43" i="9"/>
  <c r="E25" i="9"/>
  <c r="B27" i="9"/>
  <c r="B45" i="9"/>
  <c r="G39" i="9"/>
  <c r="C36" i="9"/>
  <c r="C40" i="9"/>
  <c r="F42" i="9"/>
  <c r="F44" i="9"/>
  <c r="F29" i="9"/>
  <c r="F45" i="9"/>
  <c r="F47" i="9"/>
  <c r="F19" i="9"/>
  <c r="C47" i="9"/>
  <c r="E29" i="9"/>
  <c r="E45" i="9"/>
  <c r="D29" i="9"/>
  <c r="D45" i="9"/>
  <c r="F40" i="9"/>
  <c r="D25" i="9"/>
  <c r="B40" i="9"/>
  <c r="C42" i="9"/>
  <c r="C25" i="9"/>
  <c r="D30" i="5"/>
  <c r="D33" i="5"/>
  <c r="D32" i="9"/>
  <c r="E14" i="9"/>
  <c r="E17" i="9"/>
  <c r="D14" i="9"/>
  <c r="D17" i="9"/>
  <c r="D19" i="9"/>
  <c r="B12" i="9"/>
  <c r="B14" i="9"/>
  <c r="B17" i="9"/>
  <c r="D36" i="9"/>
  <c r="D40" i="9"/>
  <c r="B29" i="9"/>
  <c r="E44" i="9"/>
  <c r="E38" i="9"/>
  <c r="G38" i="9"/>
  <c r="E46" i="9"/>
  <c r="G46" i="9"/>
  <c r="E36" i="9"/>
  <c r="E37" i="9"/>
  <c r="G37" i="9"/>
  <c r="B22" i="9"/>
  <c r="B42" i="9"/>
  <c r="C27" i="9"/>
  <c r="D22" i="5"/>
  <c r="G44" i="9"/>
  <c r="E40" i="9"/>
  <c r="B25" i="9"/>
  <c r="E19" i="9"/>
  <c r="E47" i="9"/>
  <c r="C45" i="9"/>
  <c r="G45" i="9"/>
  <c r="C29" i="9"/>
  <c r="D47" i="9"/>
  <c r="G42" i="9"/>
  <c r="B19" i="9"/>
  <c r="B47" i="9"/>
  <c r="G36" i="9"/>
  <c r="G40" i="9"/>
  <c r="G47" i="9"/>
</calcChain>
</file>

<file path=xl/sharedStrings.xml><?xml version="1.0" encoding="utf-8"?>
<sst xmlns="http://schemas.openxmlformats.org/spreadsheetml/2006/main" count="128" uniqueCount="93">
  <si>
    <t>Average</t>
  </si>
  <si>
    <t xml:space="preserve">Shares </t>
  </si>
  <si>
    <t>Revenue</t>
  </si>
  <si>
    <t>Tax</t>
  </si>
  <si>
    <t>Equity</t>
  </si>
  <si>
    <t xml:space="preserve">  Current Assets</t>
  </si>
  <si>
    <t>Total Liabilities</t>
  </si>
  <si>
    <t>Debt</t>
  </si>
  <si>
    <t xml:space="preserve">  Bakery Café</t>
  </si>
  <si>
    <t xml:space="preserve">  Depreciation</t>
  </si>
  <si>
    <t xml:space="preserve">  Dough Sold to Franchisees</t>
  </si>
  <si>
    <t>(b) Includes pre-opening expenses and other expenses</t>
  </si>
  <si>
    <t>Costs of Goods Sold</t>
  </si>
  <si>
    <t>Operating Profit</t>
  </si>
  <si>
    <t>Interest Expense</t>
  </si>
  <si>
    <t xml:space="preserve">  Net Income</t>
  </si>
  <si>
    <t>Cash and Short Term Investments</t>
  </si>
  <si>
    <t>Accounts Receivable</t>
  </si>
  <si>
    <t>Inventory</t>
  </si>
  <si>
    <t>Prepaid Expenses and Deferred Taxes</t>
  </si>
  <si>
    <t>Property, Plant and Equipment</t>
  </si>
  <si>
    <t>Total Assets</t>
  </si>
  <si>
    <t>Accounts Payable</t>
  </si>
  <si>
    <t>Acrued Expenses and Deferred Revenue</t>
  </si>
  <si>
    <t xml:space="preserve">  Current Liabilities</t>
  </si>
  <si>
    <t>Deferred Rent and Other Liabilities</t>
  </si>
  <si>
    <t>Current Assets</t>
  </si>
  <si>
    <t>Goodwill and Other Assets</t>
  </si>
  <si>
    <t>Current Liabilities</t>
  </si>
  <si>
    <t>Exhibit 1</t>
  </si>
  <si>
    <t>PANERA BREAD COMPANY</t>
  </si>
  <si>
    <t>Historic Balance Sheets:</t>
  </si>
  <si>
    <t>Total Liabilities and Equity</t>
  </si>
  <si>
    <t>Historic Percentage of Sales</t>
  </si>
  <si>
    <t xml:space="preserve">  Deferred Rent and Other</t>
  </si>
  <si>
    <t xml:space="preserve">  Goodwill and Other</t>
  </si>
  <si>
    <t xml:space="preserve">  Tax Rate</t>
  </si>
  <si>
    <t>Historic</t>
  </si>
  <si>
    <t>Forecast</t>
  </si>
  <si>
    <t>Exhibit 2</t>
  </si>
  <si>
    <t>Panera Stock Price and Volume</t>
  </si>
  <si>
    <t>Volume</t>
  </si>
  <si>
    <t>Panera Stock Price</t>
  </si>
  <si>
    <t>Price</t>
  </si>
  <si>
    <t>EBIT</t>
  </si>
  <si>
    <t>11/30/2007</t>
  </si>
  <si>
    <t>McDonald's Corp</t>
  </si>
  <si>
    <t>Wendy's Group Inc.</t>
  </si>
  <si>
    <t>Burger King Holdings Inc.</t>
  </si>
  <si>
    <t>Domino's Pizza, Inc.</t>
  </si>
  <si>
    <t>Jack in the box Inc.</t>
  </si>
  <si>
    <t>Quick Service Restaurants</t>
  </si>
  <si>
    <t>Darden Restaurants Inc.</t>
  </si>
  <si>
    <t>Ruby Tuesday Inc.</t>
  </si>
  <si>
    <t>PF Chang's China Bistro Inc.</t>
  </si>
  <si>
    <t>California Pizza Kitchen Inc.</t>
  </si>
  <si>
    <t>Chipotle Mexican Grill, Inc.</t>
  </si>
  <si>
    <t>Starbucks Corp.</t>
  </si>
  <si>
    <t>Buffalo Wild Wings Inc.</t>
  </si>
  <si>
    <t>Exhibit 4</t>
  </si>
  <si>
    <t>Data on Comparable Firm Capital Structure</t>
  </si>
  <si>
    <t>Estimates for Year-End 2007</t>
  </si>
  <si>
    <t>Casual Dining</t>
  </si>
  <si>
    <t>Operating Profit (EBIT)</t>
  </si>
  <si>
    <t>The Cheesecake Factory Inc.</t>
  </si>
  <si>
    <t>LT Debt</t>
  </si>
  <si>
    <t>Historic Income Statements</t>
  </si>
  <si>
    <t>(c) Includes pre-opening expenses and other expenses</t>
  </si>
  <si>
    <t>Number of Bakery-Cafes(b)</t>
  </si>
  <si>
    <r>
      <t>2007 Operating Forecast</t>
    </r>
    <r>
      <rPr>
        <sz val="12"/>
        <color indexed="8"/>
        <rFont val="Times New Roman"/>
        <family val="1"/>
      </rPr>
      <t>(a)</t>
    </r>
  </si>
  <si>
    <t>Historic Balance Sheets</t>
  </si>
  <si>
    <t>(numbers in thousands except for prices)</t>
  </si>
  <si>
    <t>Fast Casual</t>
  </si>
  <si>
    <t xml:space="preserve">  Total Assets</t>
  </si>
  <si>
    <t xml:space="preserve">  Total Liabilities</t>
  </si>
  <si>
    <t>Number of Bakery Cafés(a)</t>
  </si>
  <si>
    <t>(n thousands of dollars)</t>
  </si>
  <si>
    <t xml:space="preserve">  General and Administrative (b)</t>
  </si>
  <si>
    <t>Pretax Profit</t>
  </si>
  <si>
    <t>(a) Including both company-owned and franchised bakery cafés</t>
  </si>
  <si>
    <t>(a) Case writer estimate based on history and third-quarter results.</t>
  </si>
  <si>
    <t xml:space="preserve">  General and Administrative (c)</t>
  </si>
  <si>
    <t>Property, Plant, and Equipment</t>
  </si>
  <si>
    <t>(b) Including both company-owned and franchised bakery cafés</t>
  </si>
  <si>
    <t xml:space="preserve">  General and Administrative</t>
  </si>
  <si>
    <t xml:space="preserve">  Property, Plant, and Equipment</t>
  </si>
  <si>
    <t>Multiperiod Forecast</t>
  </si>
  <si>
    <t>This spreadsheet supports STUDENT analysis of the case "Panera Bread Company" (UVA-F-1575).</t>
  </si>
  <si>
    <t>(in thousands of dollars)</t>
  </si>
  <si>
    <t>Data sources: Investex, Onesource, Yahoo! Finance, and individual firm 10-K filings.</t>
  </si>
  <si>
    <t>Rev. Jun. 21, 2012</t>
  </si>
  <si>
    <r>
      <t>Data source: Panera Bread Company annual reports, 2003</t>
    </r>
    <r>
      <rPr>
        <sz val="10"/>
        <color theme="1"/>
        <rFont val="Calibri"/>
        <family val="2"/>
      </rPr>
      <t>–</t>
    </r>
    <r>
      <rPr>
        <sz val="10"/>
        <color theme="1"/>
        <rFont val="Times New Roman"/>
        <family val="1"/>
      </rPr>
      <t>06.</t>
    </r>
  </si>
  <si>
    <r>
      <rPr>
        <sz val="10"/>
        <color theme="1"/>
        <rFont val="Times New Roman"/>
        <family val="1"/>
      </rPr>
      <t xml:space="preserve">This spreadsheet was prepared by Marc Lipson, Associate Professor of Business Administration. Copyright © 2009 by the University of Virginia Darden School Foundation, Charlottesville, VA. All rights reserved. </t>
    </r>
    <r>
      <rPr>
        <i/>
        <sz val="10"/>
        <color theme="1"/>
        <rFont val="Times New Roman"/>
        <family val="1"/>
      </rPr>
      <t>For customer service inquiries, send an e-mail to</t>
    </r>
    <r>
      <rPr>
        <sz val="10"/>
        <color indexed="8"/>
        <rFont val="Times New Roman"/>
        <family val="1"/>
      </rPr>
      <t>sales@dardenbusinesspublishing.com</t>
    </r>
    <r>
      <rPr>
        <i/>
        <sz val="10"/>
        <color indexed="8"/>
        <rFont val="Times New Roman"/>
        <family val="1"/>
      </rPr>
      <t xml:space="preserve">. No part of this publication may be reproduced, stored in a retrieval system, posted to the Internet, or transmitted in any form or by any means—electronic, mechanical, photocopying, recording, or otherwise—without the permission of the Darden School Foundation.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</si>
</sst>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9" x14ac:knownFonts="1">
    <font>
      <sz val="9"/>
      <color theme="1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7903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0" fontId="8" fillId="0" borderId="0"/>
    <xf numFmtId="0" fontId="4" fillId="0" borderId="0"/>
    <xf numFmtId="0" fontId="9" fillId="0" borderId="0"/>
    <xf numFmtId="9" fontId="7" fillId="0" borderId="0" applyFont="0" applyFill="0" applyBorder="0" applyAlignment="0" applyProtection="0"/>
  </cellStyleXfs>
  <cellXfs count="53">
    <xf numFmtId="0" fontId="0" fillId="0" borderId="0" xfId="0"/>
    <xf numFmtId="0" fontId="10" fillId="0" borderId="0" xfId="0" applyFont="1"/>
    <xf numFmtId="14" fontId="10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166" fontId="13" fillId="0" borderId="0" xfId="5" applyNumberFormat="1" applyFont="1"/>
    <xf numFmtId="0" fontId="12" fillId="0" borderId="1" xfId="0" applyFont="1" applyBorder="1" applyAlignment="1">
      <alignment horizontal="right"/>
    </xf>
    <xf numFmtId="3" fontId="11" fillId="0" borderId="0" xfId="0" applyNumberFormat="1" applyFont="1"/>
    <xf numFmtId="3" fontId="11" fillId="0" borderId="1" xfId="0" applyNumberFormat="1" applyFont="1" applyBorder="1"/>
    <xf numFmtId="0" fontId="13" fillId="0" borderId="0" xfId="0" applyFont="1"/>
    <xf numFmtId="3" fontId="11" fillId="0" borderId="0" xfId="0" applyNumberFormat="1" applyFont="1" applyBorder="1"/>
    <xf numFmtId="3" fontId="11" fillId="0" borderId="2" xfId="0" applyNumberFormat="1" applyFont="1" applyBorder="1"/>
    <xf numFmtId="165" fontId="11" fillId="0" borderId="0" xfId="0" applyNumberFormat="1" applyFont="1"/>
    <xf numFmtId="0" fontId="11" fillId="0" borderId="0" xfId="0" applyFont="1" applyBorder="1"/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49" fontId="14" fillId="0" borderId="0" xfId="0" applyNumberFormat="1" applyFont="1"/>
    <xf numFmtId="0" fontId="11" fillId="0" borderId="0" xfId="0" applyFont="1" applyAlignment="1"/>
    <xf numFmtId="49" fontId="15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/>
    </xf>
    <xf numFmtId="49" fontId="15" fillId="0" borderId="0" xfId="0" applyNumberFormat="1" applyFont="1"/>
    <xf numFmtId="165" fontId="15" fillId="0" borderId="0" xfId="1" applyNumberFormat="1" applyFont="1" applyAlignment="1"/>
    <xf numFmtId="165" fontId="15" fillId="0" borderId="0" xfId="1" applyNumberFormat="1" applyFont="1"/>
    <xf numFmtId="164" fontId="15" fillId="0" borderId="0" xfId="1" applyNumberFormat="1" applyFont="1" applyAlignment="1">
      <alignment horizontal="center"/>
    </xf>
    <xf numFmtId="0" fontId="12" fillId="0" borderId="0" xfId="0" applyFont="1" applyAlignment="1"/>
    <xf numFmtId="10" fontId="11" fillId="0" borderId="0" xfId="5" applyNumberFormat="1" applyFont="1"/>
    <xf numFmtId="10" fontId="11" fillId="0" borderId="0" xfId="0" applyNumberFormat="1" applyFont="1"/>
    <xf numFmtId="10" fontId="11" fillId="0" borderId="0" xfId="0" applyNumberFormat="1" applyFont="1" applyBorder="1"/>
    <xf numFmtId="9" fontId="11" fillId="0" borderId="0" xfId="0" applyNumberFormat="1" applyFont="1" applyBorder="1"/>
    <xf numFmtId="9" fontId="11" fillId="0" borderId="0" xfId="0" applyNumberFormat="1" applyFont="1"/>
    <xf numFmtId="0" fontId="12" fillId="0" borderId="0" xfId="0" applyFont="1" applyBorder="1"/>
    <xf numFmtId="0" fontId="12" fillId="0" borderId="1" xfId="0" applyFont="1" applyBorder="1"/>
    <xf numFmtId="0" fontId="12" fillId="0" borderId="0" xfId="0" applyFont="1" applyBorder="1" applyAlignment="1">
      <alignment horizontal="right"/>
    </xf>
    <xf numFmtId="10" fontId="11" fillId="0" borderId="1" xfId="5" applyNumberFormat="1" applyFont="1" applyBorder="1"/>
    <xf numFmtId="10" fontId="11" fillId="0" borderId="1" xfId="0" applyNumberFormat="1" applyFont="1" applyBorder="1"/>
    <xf numFmtId="166" fontId="13" fillId="0" borderId="0" xfId="5" applyNumberFormat="1" applyFont="1" applyBorder="1"/>
    <xf numFmtId="37" fontId="15" fillId="0" borderId="0" xfId="1" applyNumberFormat="1" applyFont="1" applyAlignment="1"/>
    <xf numFmtId="39" fontId="15" fillId="0" borderId="0" xfId="1" applyNumberFormat="1" applyFont="1" applyAlignment="1"/>
    <xf numFmtId="0" fontId="8" fillId="0" borderId="0" xfId="2"/>
    <xf numFmtId="0" fontId="8" fillId="0" borderId="0" xfId="2" applyBorder="1"/>
    <xf numFmtId="0" fontId="5" fillId="0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vertical="center" wrapText="1"/>
    </xf>
    <xf numFmtId="0" fontId="17" fillId="0" borderId="0" xfId="0" applyFont="1"/>
    <xf numFmtId="0" fontId="17" fillId="0" borderId="0" xfId="2" applyFont="1"/>
    <xf numFmtId="0" fontId="16" fillId="0" borderId="0" xfId="4" applyFont="1" applyBorder="1" applyAlignment="1">
      <alignment horizontal="justify" vertical="top" wrapText="1"/>
    </xf>
    <xf numFmtId="0" fontId="9" fillId="0" borderId="0" xfId="4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4" fontId="11" fillId="0" borderId="1" xfId="0" quotePrefix="1" applyNumberFormat="1" applyFont="1" applyBorder="1" applyAlignment="1">
      <alignment horizontal="center"/>
    </xf>
  </cellXfs>
  <cellStyles count="6">
    <cellStyle name="Comma" xfId="1" builtinId="3"/>
    <cellStyle name="Normal" xfId="0" builtinId="0"/>
    <cellStyle name="Normal 2" xfId="2"/>
    <cellStyle name="Normal 2 2" xfId="3"/>
    <cellStyle name="Normal 3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alcChain" Target="calcChain.xml"/><Relationship Id="rId12" Type="http://schemas.openxmlformats.org/officeDocument/2006/relationships/customXml" Target="../customXml/item1.xml"/><Relationship Id="rId13" Type="http://schemas.openxmlformats.org/officeDocument/2006/relationships/customXml" Target="../customXml/item2.xml"/><Relationship Id="rId14" Type="http://schemas.openxmlformats.org/officeDocument/2006/relationships/customXml" Target="../customXml/item3.xml"/><Relationship Id="rId15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'Exhibit 4 - Stock Price'!$B$3</c:f>
              <c:strCache>
                <c:ptCount val="1"/>
                <c:pt idx="0">
                  <c:v>Panera Stock Price</c:v>
                </c:pt>
              </c:strCache>
            </c:strRef>
          </c:tx>
          <c:marker>
            <c:symbol val="none"/>
          </c:marker>
          <c:cat>
            <c:numRef>
              <c:f>'Exhibit 4 - Stock Price'!$A$4:$A$395</c:f>
              <c:numCache>
                <c:formatCode>m/d/yy</c:formatCode>
                <c:ptCount val="392"/>
                <c:pt idx="0">
                  <c:v>38869.0</c:v>
                </c:pt>
                <c:pt idx="1">
                  <c:v>38870.0</c:v>
                </c:pt>
                <c:pt idx="2">
                  <c:v>38873.0</c:v>
                </c:pt>
                <c:pt idx="3">
                  <c:v>38874.0</c:v>
                </c:pt>
                <c:pt idx="4">
                  <c:v>38875.0</c:v>
                </c:pt>
                <c:pt idx="5">
                  <c:v>38876.0</c:v>
                </c:pt>
                <c:pt idx="6">
                  <c:v>38877.0</c:v>
                </c:pt>
                <c:pt idx="7">
                  <c:v>38880.0</c:v>
                </c:pt>
                <c:pt idx="8">
                  <c:v>38881.0</c:v>
                </c:pt>
                <c:pt idx="9">
                  <c:v>38882.0</c:v>
                </c:pt>
                <c:pt idx="10">
                  <c:v>38883.0</c:v>
                </c:pt>
                <c:pt idx="11">
                  <c:v>38884.0</c:v>
                </c:pt>
                <c:pt idx="12">
                  <c:v>38887.0</c:v>
                </c:pt>
                <c:pt idx="13">
                  <c:v>38888.0</c:v>
                </c:pt>
                <c:pt idx="14">
                  <c:v>38889.0</c:v>
                </c:pt>
                <c:pt idx="15">
                  <c:v>38890.0</c:v>
                </c:pt>
                <c:pt idx="16">
                  <c:v>38891.0</c:v>
                </c:pt>
                <c:pt idx="17">
                  <c:v>38894.0</c:v>
                </c:pt>
                <c:pt idx="18">
                  <c:v>38895.0</c:v>
                </c:pt>
                <c:pt idx="19">
                  <c:v>38896.0</c:v>
                </c:pt>
                <c:pt idx="20">
                  <c:v>38897.0</c:v>
                </c:pt>
                <c:pt idx="21">
                  <c:v>38898.0</c:v>
                </c:pt>
                <c:pt idx="22">
                  <c:v>38901.0</c:v>
                </c:pt>
                <c:pt idx="23">
                  <c:v>38902.0</c:v>
                </c:pt>
                <c:pt idx="24">
                  <c:v>38903.0</c:v>
                </c:pt>
                <c:pt idx="25">
                  <c:v>38904.0</c:v>
                </c:pt>
                <c:pt idx="26">
                  <c:v>38905.0</c:v>
                </c:pt>
                <c:pt idx="27">
                  <c:v>38908.0</c:v>
                </c:pt>
                <c:pt idx="28">
                  <c:v>38909.0</c:v>
                </c:pt>
                <c:pt idx="29">
                  <c:v>38910.0</c:v>
                </c:pt>
                <c:pt idx="30">
                  <c:v>38911.0</c:v>
                </c:pt>
                <c:pt idx="31">
                  <c:v>38912.0</c:v>
                </c:pt>
                <c:pt idx="32">
                  <c:v>38915.0</c:v>
                </c:pt>
                <c:pt idx="33">
                  <c:v>38916.0</c:v>
                </c:pt>
                <c:pt idx="34">
                  <c:v>38917.0</c:v>
                </c:pt>
                <c:pt idx="35">
                  <c:v>38918.0</c:v>
                </c:pt>
                <c:pt idx="36">
                  <c:v>38919.0</c:v>
                </c:pt>
                <c:pt idx="37">
                  <c:v>38922.0</c:v>
                </c:pt>
                <c:pt idx="38">
                  <c:v>38923.0</c:v>
                </c:pt>
                <c:pt idx="39">
                  <c:v>38924.0</c:v>
                </c:pt>
                <c:pt idx="40">
                  <c:v>38925.0</c:v>
                </c:pt>
                <c:pt idx="41">
                  <c:v>38926.0</c:v>
                </c:pt>
                <c:pt idx="42">
                  <c:v>38929.0</c:v>
                </c:pt>
                <c:pt idx="43">
                  <c:v>38930.0</c:v>
                </c:pt>
                <c:pt idx="44">
                  <c:v>38931.0</c:v>
                </c:pt>
                <c:pt idx="45">
                  <c:v>38932.0</c:v>
                </c:pt>
                <c:pt idx="46">
                  <c:v>38933.0</c:v>
                </c:pt>
                <c:pt idx="47">
                  <c:v>38936.0</c:v>
                </c:pt>
                <c:pt idx="48">
                  <c:v>38937.0</c:v>
                </c:pt>
                <c:pt idx="49">
                  <c:v>38938.0</c:v>
                </c:pt>
                <c:pt idx="50">
                  <c:v>38939.0</c:v>
                </c:pt>
                <c:pt idx="51">
                  <c:v>38940.0</c:v>
                </c:pt>
                <c:pt idx="52">
                  <c:v>38943.0</c:v>
                </c:pt>
                <c:pt idx="53">
                  <c:v>38944.0</c:v>
                </c:pt>
                <c:pt idx="54">
                  <c:v>38945.0</c:v>
                </c:pt>
                <c:pt idx="55">
                  <c:v>38946.0</c:v>
                </c:pt>
                <c:pt idx="56">
                  <c:v>38947.0</c:v>
                </c:pt>
                <c:pt idx="57">
                  <c:v>38950.0</c:v>
                </c:pt>
                <c:pt idx="58">
                  <c:v>38951.0</c:v>
                </c:pt>
                <c:pt idx="59">
                  <c:v>38952.0</c:v>
                </c:pt>
                <c:pt idx="60">
                  <c:v>38953.0</c:v>
                </c:pt>
                <c:pt idx="61">
                  <c:v>38954.0</c:v>
                </c:pt>
                <c:pt idx="62">
                  <c:v>38957.0</c:v>
                </c:pt>
                <c:pt idx="63">
                  <c:v>38958.0</c:v>
                </c:pt>
                <c:pt idx="64">
                  <c:v>38959.0</c:v>
                </c:pt>
                <c:pt idx="65">
                  <c:v>38960.0</c:v>
                </c:pt>
                <c:pt idx="66">
                  <c:v>38961.0</c:v>
                </c:pt>
                <c:pt idx="67">
                  <c:v>38964.0</c:v>
                </c:pt>
                <c:pt idx="68">
                  <c:v>38965.0</c:v>
                </c:pt>
                <c:pt idx="69">
                  <c:v>38966.0</c:v>
                </c:pt>
                <c:pt idx="70">
                  <c:v>38967.0</c:v>
                </c:pt>
                <c:pt idx="71">
                  <c:v>38968.0</c:v>
                </c:pt>
                <c:pt idx="72">
                  <c:v>38971.0</c:v>
                </c:pt>
                <c:pt idx="73">
                  <c:v>38972.0</c:v>
                </c:pt>
                <c:pt idx="74">
                  <c:v>38973.0</c:v>
                </c:pt>
                <c:pt idx="75">
                  <c:v>38974.0</c:v>
                </c:pt>
                <c:pt idx="76">
                  <c:v>38975.0</c:v>
                </c:pt>
                <c:pt idx="77">
                  <c:v>38978.0</c:v>
                </c:pt>
                <c:pt idx="78">
                  <c:v>38979.0</c:v>
                </c:pt>
                <c:pt idx="79">
                  <c:v>38980.0</c:v>
                </c:pt>
                <c:pt idx="80">
                  <c:v>38981.0</c:v>
                </c:pt>
                <c:pt idx="81">
                  <c:v>38982.0</c:v>
                </c:pt>
                <c:pt idx="82">
                  <c:v>38985.0</c:v>
                </c:pt>
                <c:pt idx="83">
                  <c:v>38986.0</c:v>
                </c:pt>
                <c:pt idx="84">
                  <c:v>38987.0</c:v>
                </c:pt>
                <c:pt idx="85">
                  <c:v>38988.0</c:v>
                </c:pt>
                <c:pt idx="86">
                  <c:v>38989.0</c:v>
                </c:pt>
                <c:pt idx="87">
                  <c:v>38992.0</c:v>
                </c:pt>
                <c:pt idx="88">
                  <c:v>38993.0</c:v>
                </c:pt>
                <c:pt idx="89">
                  <c:v>38994.0</c:v>
                </c:pt>
                <c:pt idx="90">
                  <c:v>38995.0</c:v>
                </c:pt>
                <c:pt idx="91">
                  <c:v>38996.0</c:v>
                </c:pt>
                <c:pt idx="92">
                  <c:v>38999.0</c:v>
                </c:pt>
                <c:pt idx="93">
                  <c:v>39000.0</c:v>
                </c:pt>
                <c:pt idx="94">
                  <c:v>39001.0</c:v>
                </c:pt>
                <c:pt idx="95">
                  <c:v>39002.0</c:v>
                </c:pt>
                <c:pt idx="96">
                  <c:v>39003.0</c:v>
                </c:pt>
                <c:pt idx="97">
                  <c:v>39006.0</c:v>
                </c:pt>
                <c:pt idx="98">
                  <c:v>39007.0</c:v>
                </c:pt>
                <c:pt idx="99">
                  <c:v>39008.0</c:v>
                </c:pt>
                <c:pt idx="100">
                  <c:v>39009.0</c:v>
                </c:pt>
                <c:pt idx="101">
                  <c:v>39010.0</c:v>
                </c:pt>
                <c:pt idx="102">
                  <c:v>39013.0</c:v>
                </c:pt>
                <c:pt idx="103">
                  <c:v>39014.0</c:v>
                </c:pt>
                <c:pt idx="104">
                  <c:v>39015.0</c:v>
                </c:pt>
                <c:pt idx="105">
                  <c:v>39016.0</c:v>
                </c:pt>
                <c:pt idx="106">
                  <c:v>39017.0</c:v>
                </c:pt>
                <c:pt idx="107">
                  <c:v>39020.0</c:v>
                </c:pt>
                <c:pt idx="108">
                  <c:v>39021.0</c:v>
                </c:pt>
                <c:pt idx="109">
                  <c:v>39022.0</c:v>
                </c:pt>
                <c:pt idx="110">
                  <c:v>39023.0</c:v>
                </c:pt>
                <c:pt idx="111">
                  <c:v>39024.0</c:v>
                </c:pt>
                <c:pt idx="112">
                  <c:v>39027.0</c:v>
                </c:pt>
                <c:pt idx="113">
                  <c:v>39028.0</c:v>
                </c:pt>
                <c:pt idx="114">
                  <c:v>39029.0</c:v>
                </c:pt>
                <c:pt idx="115">
                  <c:v>39030.0</c:v>
                </c:pt>
                <c:pt idx="116">
                  <c:v>39031.0</c:v>
                </c:pt>
                <c:pt idx="117">
                  <c:v>39034.0</c:v>
                </c:pt>
                <c:pt idx="118">
                  <c:v>39035.0</c:v>
                </c:pt>
                <c:pt idx="119">
                  <c:v>39036.0</c:v>
                </c:pt>
                <c:pt idx="120">
                  <c:v>39037.0</c:v>
                </c:pt>
                <c:pt idx="121">
                  <c:v>39038.0</c:v>
                </c:pt>
                <c:pt idx="122">
                  <c:v>39041.0</c:v>
                </c:pt>
                <c:pt idx="123">
                  <c:v>39042.0</c:v>
                </c:pt>
                <c:pt idx="124">
                  <c:v>39043.0</c:v>
                </c:pt>
                <c:pt idx="125">
                  <c:v>39044.0</c:v>
                </c:pt>
                <c:pt idx="126">
                  <c:v>39045.0</c:v>
                </c:pt>
                <c:pt idx="127">
                  <c:v>39048.0</c:v>
                </c:pt>
                <c:pt idx="128">
                  <c:v>39049.0</c:v>
                </c:pt>
                <c:pt idx="129">
                  <c:v>39050.0</c:v>
                </c:pt>
                <c:pt idx="130">
                  <c:v>39051.0</c:v>
                </c:pt>
                <c:pt idx="131">
                  <c:v>39052.0</c:v>
                </c:pt>
                <c:pt idx="132">
                  <c:v>39055.0</c:v>
                </c:pt>
                <c:pt idx="133">
                  <c:v>39056.0</c:v>
                </c:pt>
                <c:pt idx="134">
                  <c:v>39057.0</c:v>
                </c:pt>
                <c:pt idx="135">
                  <c:v>39058.0</c:v>
                </c:pt>
                <c:pt idx="136">
                  <c:v>39059.0</c:v>
                </c:pt>
                <c:pt idx="137">
                  <c:v>39062.0</c:v>
                </c:pt>
                <c:pt idx="138">
                  <c:v>39063.0</c:v>
                </c:pt>
                <c:pt idx="139">
                  <c:v>39064.0</c:v>
                </c:pt>
                <c:pt idx="140">
                  <c:v>39065.0</c:v>
                </c:pt>
                <c:pt idx="141">
                  <c:v>39066.0</c:v>
                </c:pt>
                <c:pt idx="142">
                  <c:v>39069.0</c:v>
                </c:pt>
                <c:pt idx="143">
                  <c:v>39070.0</c:v>
                </c:pt>
                <c:pt idx="144">
                  <c:v>39071.0</c:v>
                </c:pt>
                <c:pt idx="145">
                  <c:v>39072.0</c:v>
                </c:pt>
                <c:pt idx="146">
                  <c:v>39073.0</c:v>
                </c:pt>
                <c:pt idx="147">
                  <c:v>39076.0</c:v>
                </c:pt>
                <c:pt idx="148">
                  <c:v>39077.0</c:v>
                </c:pt>
                <c:pt idx="149">
                  <c:v>39078.0</c:v>
                </c:pt>
                <c:pt idx="150">
                  <c:v>39079.0</c:v>
                </c:pt>
                <c:pt idx="151">
                  <c:v>39080.0</c:v>
                </c:pt>
                <c:pt idx="152">
                  <c:v>39083.0</c:v>
                </c:pt>
                <c:pt idx="153">
                  <c:v>39084.0</c:v>
                </c:pt>
                <c:pt idx="154">
                  <c:v>39085.0</c:v>
                </c:pt>
                <c:pt idx="155">
                  <c:v>39086.0</c:v>
                </c:pt>
                <c:pt idx="156">
                  <c:v>39087.0</c:v>
                </c:pt>
                <c:pt idx="157">
                  <c:v>39090.0</c:v>
                </c:pt>
                <c:pt idx="158">
                  <c:v>39091.0</c:v>
                </c:pt>
                <c:pt idx="159">
                  <c:v>39092.0</c:v>
                </c:pt>
                <c:pt idx="160">
                  <c:v>39093.0</c:v>
                </c:pt>
                <c:pt idx="161">
                  <c:v>39094.0</c:v>
                </c:pt>
                <c:pt idx="162">
                  <c:v>39097.0</c:v>
                </c:pt>
                <c:pt idx="163">
                  <c:v>39098.0</c:v>
                </c:pt>
                <c:pt idx="164">
                  <c:v>39099.0</c:v>
                </c:pt>
                <c:pt idx="165">
                  <c:v>39100.0</c:v>
                </c:pt>
                <c:pt idx="166">
                  <c:v>39101.0</c:v>
                </c:pt>
                <c:pt idx="167">
                  <c:v>39104.0</c:v>
                </c:pt>
                <c:pt idx="168">
                  <c:v>39105.0</c:v>
                </c:pt>
                <c:pt idx="169">
                  <c:v>39106.0</c:v>
                </c:pt>
                <c:pt idx="170">
                  <c:v>39107.0</c:v>
                </c:pt>
                <c:pt idx="171">
                  <c:v>39108.0</c:v>
                </c:pt>
                <c:pt idx="172">
                  <c:v>39111.0</c:v>
                </c:pt>
                <c:pt idx="173">
                  <c:v>39112.0</c:v>
                </c:pt>
                <c:pt idx="174">
                  <c:v>39113.0</c:v>
                </c:pt>
                <c:pt idx="175">
                  <c:v>39114.0</c:v>
                </c:pt>
                <c:pt idx="176">
                  <c:v>39115.0</c:v>
                </c:pt>
                <c:pt idx="177">
                  <c:v>39118.0</c:v>
                </c:pt>
                <c:pt idx="178">
                  <c:v>39119.0</c:v>
                </c:pt>
                <c:pt idx="179">
                  <c:v>39120.0</c:v>
                </c:pt>
                <c:pt idx="180">
                  <c:v>39121.0</c:v>
                </c:pt>
                <c:pt idx="181">
                  <c:v>39122.0</c:v>
                </c:pt>
                <c:pt idx="182">
                  <c:v>39125.0</c:v>
                </c:pt>
                <c:pt idx="183">
                  <c:v>39126.0</c:v>
                </c:pt>
                <c:pt idx="184">
                  <c:v>39127.0</c:v>
                </c:pt>
                <c:pt idx="185">
                  <c:v>39128.0</c:v>
                </c:pt>
                <c:pt idx="186">
                  <c:v>39129.0</c:v>
                </c:pt>
                <c:pt idx="187">
                  <c:v>39132.0</c:v>
                </c:pt>
                <c:pt idx="188">
                  <c:v>39133.0</c:v>
                </c:pt>
                <c:pt idx="189">
                  <c:v>39134.0</c:v>
                </c:pt>
                <c:pt idx="190">
                  <c:v>39135.0</c:v>
                </c:pt>
                <c:pt idx="191">
                  <c:v>39136.0</c:v>
                </c:pt>
                <c:pt idx="192">
                  <c:v>39139.0</c:v>
                </c:pt>
                <c:pt idx="193">
                  <c:v>39140.0</c:v>
                </c:pt>
                <c:pt idx="194">
                  <c:v>39141.0</c:v>
                </c:pt>
                <c:pt idx="195">
                  <c:v>39142.0</c:v>
                </c:pt>
                <c:pt idx="196">
                  <c:v>39143.0</c:v>
                </c:pt>
                <c:pt idx="197">
                  <c:v>39146.0</c:v>
                </c:pt>
                <c:pt idx="198">
                  <c:v>39147.0</c:v>
                </c:pt>
                <c:pt idx="199">
                  <c:v>39148.0</c:v>
                </c:pt>
                <c:pt idx="200">
                  <c:v>39149.0</c:v>
                </c:pt>
                <c:pt idx="201">
                  <c:v>39150.0</c:v>
                </c:pt>
                <c:pt idx="202">
                  <c:v>39153.0</c:v>
                </c:pt>
                <c:pt idx="203">
                  <c:v>39154.0</c:v>
                </c:pt>
                <c:pt idx="204">
                  <c:v>39155.0</c:v>
                </c:pt>
                <c:pt idx="205">
                  <c:v>39156.0</c:v>
                </c:pt>
                <c:pt idx="206">
                  <c:v>39157.0</c:v>
                </c:pt>
                <c:pt idx="207">
                  <c:v>39160.0</c:v>
                </c:pt>
                <c:pt idx="208">
                  <c:v>39161.0</c:v>
                </c:pt>
                <c:pt idx="209">
                  <c:v>39162.0</c:v>
                </c:pt>
                <c:pt idx="210">
                  <c:v>39163.0</c:v>
                </c:pt>
                <c:pt idx="211">
                  <c:v>39164.0</c:v>
                </c:pt>
                <c:pt idx="212">
                  <c:v>39167.0</c:v>
                </c:pt>
                <c:pt idx="213">
                  <c:v>39168.0</c:v>
                </c:pt>
                <c:pt idx="214">
                  <c:v>39169.0</c:v>
                </c:pt>
                <c:pt idx="215">
                  <c:v>39170.0</c:v>
                </c:pt>
                <c:pt idx="216">
                  <c:v>39171.0</c:v>
                </c:pt>
                <c:pt idx="217">
                  <c:v>39174.0</c:v>
                </c:pt>
                <c:pt idx="218">
                  <c:v>39175.0</c:v>
                </c:pt>
                <c:pt idx="219">
                  <c:v>39176.0</c:v>
                </c:pt>
                <c:pt idx="220">
                  <c:v>39177.0</c:v>
                </c:pt>
                <c:pt idx="221">
                  <c:v>39178.0</c:v>
                </c:pt>
                <c:pt idx="222">
                  <c:v>39181.0</c:v>
                </c:pt>
                <c:pt idx="223">
                  <c:v>39182.0</c:v>
                </c:pt>
                <c:pt idx="224">
                  <c:v>39183.0</c:v>
                </c:pt>
                <c:pt idx="225">
                  <c:v>39184.0</c:v>
                </c:pt>
                <c:pt idx="226">
                  <c:v>39185.0</c:v>
                </c:pt>
                <c:pt idx="227">
                  <c:v>39188.0</c:v>
                </c:pt>
                <c:pt idx="228">
                  <c:v>39189.0</c:v>
                </c:pt>
                <c:pt idx="229">
                  <c:v>39190.0</c:v>
                </c:pt>
                <c:pt idx="230">
                  <c:v>39191.0</c:v>
                </c:pt>
                <c:pt idx="231">
                  <c:v>39192.0</c:v>
                </c:pt>
                <c:pt idx="232">
                  <c:v>39195.0</c:v>
                </c:pt>
                <c:pt idx="233">
                  <c:v>39196.0</c:v>
                </c:pt>
                <c:pt idx="234">
                  <c:v>39197.0</c:v>
                </c:pt>
                <c:pt idx="235">
                  <c:v>39198.0</c:v>
                </c:pt>
                <c:pt idx="236">
                  <c:v>39199.0</c:v>
                </c:pt>
                <c:pt idx="237">
                  <c:v>39202.0</c:v>
                </c:pt>
                <c:pt idx="238">
                  <c:v>39203.0</c:v>
                </c:pt>
                <c:pt idx="239">
                  <c:v>39204.0</c:v>
                </c:pt>
                <c:pt idx="240">
                  <c:v>39205.0</c:v>
                </c:pt>
                <c:pt idx="241">
                  <c:v>39206.0</c:v>
                </c:pt>
                <c:pt idx="242">
                  <c:v>39209.0</c:v>
                </c:pt>
                <c:pt idx="243">
                  <c:v>39210.0</c:v>
                </c:pt>
                <c:pt idx="244">
                  <c:v>39211.0</c:v>
                </c:pt>
                <c:pt idx="245">
                  <c:v>39212.0</c:v>
                </c:pt>
                <c:pt idx="246">
                  <c:v>39213.0</c:v>
                </c:pt>
                <c:pt idx="247">
                  <c:v>39216.0</c:v>
                </c:pt>
                <c:pt idx="248">
                  <c:v>39217.0</c:v>
                </c:pt>
                <c:pt idx="249">
                  <c:v>39218.0</c:v>
                </c:pt>
                <c:pt idx="250">
                  <c:v>39219.0</c:v>
                </c:pt>
                <c:pt idx="251">
                  <c:v>39220.0</c:v>
                </c:pt>
                <c:pt idx="252">
                  <c:v>39223.0</c:v>
                </c:pt>
                <c:pt idx="253">
                  <c:v>39224.0</c:v>
                </c:pt>
                <c:pt idx="254">
                  <c:v>39225.0</c:v>
                </c:pt>
                <c:pt idx="255">
                  <c:v>39226.0</c:v>
                </c:pt>
                <c:pt idx="256">
                  <c:v>39227.0</c:v>
                </c:pt>
                <c:pt idx="257">
                  <c:v>39230.0</c:v>
                </c:pt>
                <c:pt idx="258">
                  <c:v>39231.0</c:v>
                </c:pt>
                <c:pt idx="259">
                  <c:v>39232.0</c:v>
                </c:pt>
                <c:pt idx="260">
                  <c:v>39233.0</c:v>
                </c:pt>
                <c:pt idx="261">
                  <c:v>39234.0</c:v>
                </c:pt>
                <c:pt idx="262">
                  <c:v>39237.0</c:v>
                </c:pt>
                <c:pt idx="263">
                  <c:v>39238.0</c:v>
                </c:pt>
                <c:pt idx="264">
                  <c:v>39239.0</c:v>
                </c:pt>
                <c:pt idx="265">
                  <c:v>39240.0</c:v>
                </c:pt>
                <c:pt idx="266">
                  <c:v>39241.0</c:v>
                </c:pt>
                <c:pt idx="267">
                  <c:v>39244.0</c:v>
                </c:pt>
                <c:pt idx="268">
                  <c:v>39245.0</c:v>
                </c:pt>
                <c:pt idx="269">
                  <c:v>39246.0</c:v>
                </c:pt>
                <c:pt idx="270">
                  <c:v>39247.0</c:v>
                </c:pt>
                <c:pt idx="271">
                  <c:v>39248.0</c:v>
                </c:pt>
                <c:pt idx="272">
                  <c:v>39251.0</c:v>
                </c:pt>
                <c:pt idx="273">
                  <c:v>39252.0</c:v>
                </c:pt>
                <c:pt idx="274">
                  <c:v>39253.0</c:v>
                </c:pt>
                <c:pt idx="275">
                  <c:v>39254.0</c:v>
                </c:pt>
                <c:pt idx="276">
                  <c:v>39255.0</c:v>
                </c:pt>
                <c:pt idx="277">
                  <c:v>39258.0</c:v>
                </c:pt>
                <c:pt idx="278">
                  <c:v>39259.0</c:v>
                </c:pt>
                <c:pt idx="279">
                  <c:v>39260.0</c:v>
                </c:pt>
                <c:pt idx="280">
                  <c:v>39261.0</c:v>
                </c:pt>
                <c:pt idx="281">
                  <c:v>39262.0</c:v>
                </c:pt>
                <c:pt idx="282">
                  <c:v>39265.0</c:v>
                </c:pt>
                <c:pt idx="283">
                  <c:v>39266.0</c:v>
                </c:pt>
                <c:pt idx="284">
                  <c:v>39267.0</c:v>
                </c:pt>
                <c:pt idx="285">
                  <c:v>39268.0</c:v>
                </c:pt>
                <c:pt idx="286">
                  <c:v>39269.0</c:v>
                </c:pt>
                <c:pt idx="287">
                  <c:v>39272.0</c:v>
                </c:pt>
                <c:pt idx="288">
                  <c:v>39273.0</c:v>
                </c:pt>
                <c:pt idx="289">
                  <c:v>39274.0</c:v>
                </c:pt>
                <c:pt idx="290">
                  <c:v>39275.0</c:v>
                </c:pt>
                <c:pt idx="291">
                  <c:v>39276.0</c:v>
                </c:pt>
                <c:pt idx="292">
                  <c:v>39279.0</c:v>
                </c:pt>
                <c:pt idx="293">
                  <c:v>39280.0</c:v>
                </c:pt>
                <c:pt idx="294">
                  <c:v>39281.0</c:v>
                </c:pt>
                <c:pt idx="295">
                  <c:v>39282.0</c:v>
                </c:pt>
                <c:pt idx="296">
                  <c:v>39283.0</c:v>
                </c:pt>
                <c:pt idx="297">
                  <c:v>39286.0</c:v>
                </c:pt>
                <c:pt idx="298">
                  <c:v>39287.0</c:v>
                </c:pt>
                <c:pt idx="299">
                  <c:v>39288.0</c:v>
                </c:pt>
                <c:pt idx="300">
                  <c:v>39289.0</c:v>
                </c:pt>
                <c:pt idx="301">
                  <c:v>39290.0</c:v>
                </c:pt>
                <c:pt idx="302">
                  <c:v>39293.0</c:v>
                </c:pt>
                <c:pt idx="303">
                  <c:v>39294.0</c:v>
                </c:pt>
                <c:pt idx="304">
                  <c:v>39295.0</c:v>
                </c:pt>
                <c:pt idx="305">
                  <c:v>39296.0</c:v>
                </c:pt>
                <c:pt idx="306">
                  <c:v>39297.0</c:v>
                </c:pt>
                <c:pt idx="307">
                  <c:v>39300.0</c:v>
                </c:pt>
                <c:pt idx="308">
                  <c:v>39301.0</c:v>
                </c:pt>
                <c:pt idx="309">
                  <c:v>39302.0</c:v>
                </c:pt>
                <c:pt idx="310">
                  <c:v>39303.0</c:v>
                </c:pt>
                <c:pt idx="311">
                  <c:v>39304.0</c:v>
                </c:pt>
                <c:pt idx="312">
                  <c:v>39307.0</c:v>
                </c:pt>
                <c:pt idx="313">
                  <c:v>39308.0</c:v>
                </c:pt>
                <c:pt idx="314">
                  <c:v>39309.0</c:v>
                </c:pt>
                <c:pt idx="315">
                  <c:v>39310.0</c:v>
                </c:pt>
                <c:pt idx="316">
                  <c:v>39311.0</c:v>
                </c:pt>
                <c:pt idx="317">
                  <c:v>39314.0</c:v>
                </c:pt>
                <c:pt idx="318">
                  <c:v>39315.0</c:v>
                </c:pt>
                <c:pt idx="319">
                  <c:v>39316.0</c:v>
                </c:pt>
                <c:pt idx="320">
                  <c:v>39317.0</c:v>
                </c:pt>
                <c:pt idx="321">
                  <c:v>39318.0</c:v>
                </c:pt>
                <c:pt idx="322">
                  <c:v>39321.0</c:v>
                </c:pt>
                <c:pt idx="323">
                  <c:v>39322.0</c:v>
                </c:pt>
                <c:pt idx="324">
                  <c:v>39323.0</c:v>
                </c:pt>
                <c:pt idx="325">
                  <c:v>39324.0</c:v>
                </c:pt>
                <c:pt idx="326">
                  <c:v>39325.0</c:v>
                </c:pt>
                <c:pt idx="327">
                  <c:v>39328.0</c:v>
                </c:pt>
                <c:pt idx="328">
                  <c:v>39329.0</c:v>
                </c:pt>
                <c:pt idx="329">
                  <c:v>39330.0</c:v>
                </c:pt>
                <c:pt idx="330">
                  <c:v>39331.0</c:v>
                </c:pt>
                <c:pt idx="331">
                  <c:v>39332.0</c:v>
                </c:pt>
                <c:pt idx="332">
                  <c:v>39335.0</c:v>
                </c:pt>
                <c:pt idx="333">
                  <c:v>39336.0</c:v>
                </c:pt>
                <c:pt idx="334">
                  <c:v>39337.0</c:v>
                </c:pt>
                <c:pt idx="335">
                  <c:v>39338.0</c:v>
                </c:pt>
                <c:pt idx="336">
                  <c:v>39339.0</c:v>
                </c:pt>
                <c:pt idx="337">
                  <c:v>39342.0</c:v>
                </c:pt>
                <c:pt idx="338">
                  <c:v>39343.0</c:v>
                </c:pt>
                <c:pt idx="339">
                  <c:v>39344.0</c:v>
                </c:pt>
                <c:pt idx="340">
                  <c:v>39345.0</c:v>
                </c:pt>
                <c:pt idx="341">
                  <c:v>39346.0</c:v>
                </c:pt>
                <c:pt idx="342">
                  <c:v>39349.0</c:v>
                </c:pt>
                <c:pt idx="343">
                  <c:v>39350.0</c:v>
                </c:pt>
                <c:pt idx="344">
                  <c:v>39351.0</c:v>
                </c:pt>
                <c:pt idx="345">
                  <c:v>39352.0</c:v>
                </c:pt>
                <c:pt idx="346">
                  <c:v>39353.0</c:v>
                </c:pt>
                <c:pt idx="347">
                  <c:v>39356.0</c:v>
                </c:pt>
                <c:pt idx="348">
                  <c:v>39357.0</c:v>
                </c:pt>
                <c:pt idx="349">
                  <c:v>39358.0</c:v>
                </c:pt>
                <c:pt idx="350">
                  <c:v>39359.0</c:v>
                </c:pt>
                <c:pt idx="351">
                  <c:v>39360.0</c:v>
                </c:pt>
                <c:pt idx="352">
                  <c:v>39363.0</c:v>
                </c:pt>
                <c:pt idx="353">
                  <c:v>39364.0</c:v>
                </c:pt>
                <c:pt idx="354">
                  <c:v>39365.0</c:v>
                </c:pt>
                <c:pt idx="355">
                  <c:v>39366.0</c:v>
                </c:pt>
                <c:pt idx="356">
                  <c:v>39367.0</c:v>
                </c:pt>
                <c:pt idx="357">
                  <c:v>39370.0</c:v>
                </c:pt>
                <c:pt idx="358">
                  <c:v>39371.0</c:v>
                </c:pt>
                <c:pt idx="359">
                  <c:v>39372.0</c:v>
                </c:pt>
                <c:pt idx="360">
                  <c:v>39373.0</c:v>
                </c:pt>
                <c:pt idx="361">
                  <c:v>39374.0</c:v>
                </c:pt>
                <c:pt idx="362">
                  <c:v>39377.0</c:v>
                </c:pt>
                <c:pt idx="363">
                  <c:v>39378.0</c:v>
                </c:pt>
                <c:pt idx="364">
                  <c:v>39379.0</c:v>
                </c:pt>
                <c:pt idx="365">
                  <c:v>39380.0</c:v>
                </c:pt>
                <c:pt idx="366">
                  <c:v>39381.0</c:v>
                </c:pt>
                <c:pt idx="367">
                  <c:v>39384.0</c:v>
                </c:pt>
                <c:pt idx="368">
                  <c:v>39385.0</c:v>
                </c:pt>
                <c:pt idx="369">
                  <c:v>39386.0</c:v>
                </c:pt>
                <c:pt idx="370">
                  <c:v>39387.0</c:v>
                </c:pt>
                <c:pt idx="371">
                  <c:v>39388.0</c:v>
                </c:pt>
                <c:pt idx="372">
                  <c:v>39391.0</c:v>
                </c:pt>
                <c:pt idx="373">
                  <c:v>39392.0</c:v>
                </c:pt>
                <c:pt idx="374">
                  <c:v>39393.0</c:v>
                </c:pt>
                <c:pt idx="375">
                  <c:v>39394.0</c:v>
                </c:pt>
                <c:pt idx="376">
                  <c:v>39395.0</c:v>
                </c:pt>
                <c:pt idx="377">
                  <c:v>39398.0</c:v>
                </c:pt>
                <c:pt idx="378">
                  <c:v>39399.0</c:v>
                </c:pt>
                <c:pt idx="379">
                  <c:v>39400.0</c:v>
                </c:pt>
                <c:pt idx="380">
                  <c:v>39401.0</c:v>
                </c:pt>
                <c:pt idx="381">
                  <c:v>39402.0</c:v>
                </c:pt>
                <c:pt idx="382">
                  <c:v>39405.0</c:v>
                </c:pt>
                <c:pt idx="383">
                  <c:v>39406.0</c:v>
                </c:pt>
                <c:pt idx="384">
                  <c:v>39407.0</c:v>
                </c:pt>
                <c:pt idx="385">
                  <c:v>39408.0</c:v>
                </c:pt>
                <c:pt idx="386">
                  <c:v>39409.0</c:v>
                </c:pt>
                <c:pt idx="387">
                  <c:v>39412.0</c:v>
                </c:pt>
                <c:pt idx="388">
                  <c:v>39413.0</c:v>
                </c:pt>
                <c:pt idx="389">
                  <c:v>39414.0</c:v>
                </c:pt>
                <c:pt idx="390">
                  <c:v>39415.0</c:v>
                </c:pt>
                <c:pt idx="391">
                  <c:v>39416.0</c:v>
                </c:pt>
              </c:numCache>
            </c:numRef>
          </c:cat>
          <c:val>
            <c:numRef>
              <c:f>'Exhibit 4 - Stock Price'!$B$4:$B$395</c:f>
              <c:numCache>
                <c:formatCode>General</c:formatCode>
                <c:ptCount val="392"/>
                <c:pt idx="0">
                  <c:v>65.53</c:v>
                </c:pt>
                <c:pt idx="1">
                  <c:v>65.95</c:v>
                </c:pt>
                <c:pt idx="2">
                  <c:v>64.62</c:v>
                </c:pt>
                <c:pt idx="3">
                  <c:v>64.62</c:v>
                </c:pt>
                <c:pt idx="4">
                  <c:v>62.47</c:v>
                </c:pt>
                <c:pt idx="5">
                  <c:v>62.62</c:v>
                </c:pt>
                <c:pt idx="6">
                  <c:v>63.04</c:v>
                </c:pt>
                <c:pt idx="7">
                  <c:v>63.18</c:v>
                </c:pt>
                <c:pt idx="8">
                  <c:v>62.14</c:v>
                </c:pt>
                <c:pt idx="9">
                  <c:v>61.7</c:v>
                </c:pt>
                <c:pt idx="10">
                  <c:v>63.83</c:v>
                </c:pt>
                <c:pt idx="11">
                  <c:v>63.99</c:v>
                </c:pt>
                <c:pt idx="12">
                  <c:v>63.41</c:v>
                </c:pt>
                <c:pt idx="13">
                  <c:v>63.42</c:v>
                </c:pt>
                <c:pt idx="14">
                  <c:v>64.29</c:v>
                </c:pt>
                <c:pt idx="15">
                  <c:v>66.57</c:v>
                </c:pt>
                <c:pt idx="16">
                  <c:v>66.73</c:v>
                </c:pt>
                <c:pt idx="17">
                  <c:v>67.5</c:v>
                </c:pt>
                <c:pt idx="18">
                  <c:v>67.03</c:v>
                </c:pt>
                <c:pt idx="19">
                  <c:v>65.58</c:v>
                </c:pt>
                <c:pt idx="20">
                  <c:v>66.87</c:v>
                </c:pt>
                <c:pt idx="21">
                  <c:v>67.24</c:v>
                </c:pt>
                <c:pt idx="22">
                  <c:v>66.94</c:v>
                </c:pt>
                <c:pt idx="23">
                  <c:v>66.94</c:v>
                </c:pt>
                <c:pt idx="24">
                  <c:v>66.37</c:v>
                </c:pt>
                <c:pt idx="25">
                  <c:v>65.5</c:v>
                </c:pt>
                <c:pt idx="26">
                  <c:v>64.15000000000001</c:v>
                </c:pt>
                <c:pt idx="27">
                  <c:v>64.83</c:v>
                </c:pt>
                <c:pt idx="28">
                  <c:v>64.44</c:v>
                </c:pt>
                <c:pt idx="29">
                  <c:v>63.83</c:v>
                </c:pt>
                <c:pt idx="30">
                  <c:v>61.25</c:v>
                </c:pt>
                <c:pt idx="31">
                  <c:v>62.1</c:v>
                </c:pt>
                <c:pt idx="32">
                  <c:v>60.71</c:v>
                </c:pt>
                <c:pt idx="33">
                  <c:v>59.41</c:v>
                </c:pt>
                <c:pt idx="34">
                  <c:v>60.01</c:v>
                </c:pt>
                <c:pt idx="35">
                  <c:v>58.25</c:v>
                </c:pt>
                <c:pt idx="36">
                  <c:v>57.69</c:v>
                </c:pt>
                <c:pt idx="37">
                  <c:v>59.56</c:v>
                </c:pt>
                <c:pt idx="38">
                  <c:v>59.27</c:v>
                </c:pt>
                <c:pt idx="39">
                  <c:v>51.93</c:v>
                </c:pt>
                <c:pt idx="40">
                  <c:v>51.53</c:v>
                </c:pt>
                <c:pt idx="41">
                  <c:v>52.59</c:v>
                </c:pt>
                <c:pt idx="42">
                  <c:v>52.31</c:v>
                </c:pt>
                <c:pt idx="43">
                  <c:v>51.45</c:v>
                </c:pt>
                <c:pt idx="44">
                  <c:v>51.54</c:v>
                </c:pt>
                <c:pt idx="45">
                  <c:v>51.56</c:v>
                </c:pt>
                <c:pt idx="46">
                  <c:v>51.5</c:v>
                </c:pt>
                <c:pt idx="47">
                  <c:v>50.61</c:v>
                </c:pt>
                <c:pt idx="48">
                  <c:v>50.1</c:v>
                </c:pt>
                <c:pt idx="49">
                  <c:v>46.85</c:v>
                </c:pt>
                <c:pt idx="50">
                  <c:v>48.08</c:v>
                </c:pt>
                <c:pt idx="51">
                  <c:v>47.95</c:v>
                </c:pt>
                <c:pt idx="52">
                  <c:v>48.26</c:v>
                </c:pt>
                <c:pt idx="53">
                  <c:v>49.81</c:v>
                </c:pt>
                <c:pt idx="54">
                  <c:v>51.96</c:v>
                </c:pt>
                <c:pt idx="55">
                  <c:v>53.46</c:v>
                </c:pt>
                <c:pt idx="56">
                  <c:v>52.4</c:v>
                </c:pt>
                <c:pt idx="57">
                  <c:v>51.39</c:v>
                </c:pt>
                <c:pt idx="58">
                  <c:v>51.62</c:v>
                </c:pt>
                <c:pt idx="59">
                  <c:v>51.15</c:v>
                </c:pt>
                <c:pt idx="60">
                  <c:v>50.12</c:v>
                </c:pt>
                <c:pt idx="61">
                  <c:v>49.16</c:v>
                </c:pt>
                <c:pt idx="62">
                  <c:v>50.29</c:v>
                </c:pt>
                <c:pt idx="63">
                  <c:v>51.9</c:v>
                </c:pt>
                <c:pt idx="64">
                  <c:v>53.6</c:v>
                </c:pt>
                <c:pt idx="65">
                  <c:v>51.9</c:v>
                </c:pt>
                <c:pt idx="66">
                  <c:v>52.88</c:v>
                </c:pt>
                <c:pt idx="67">
                  <c:v>52.88</c:v>
                </c:pt>
                <c:pt idx="68">
                  <c:v>54.75</c:v>
                </c:pt>
                <c:pt idx="69">
                  <c:v>52.03</c:v>
                </c:pt>
                <c:pt idx="70">
                  <c:v>51.52</c:v>
                </c:pt>
                <c:pt idx="71">
                  <c:v>52.72</c:v>
                </c:pt>
                <c:pt idx="72">
                  <c:v>53.35</c:v>
                </c:pt>
                <c:pt idx="73">
                  <c:v>57.67</c:v>
                </c:pt>
                <c:pt idx="74">
                  <c:v>56.89</c:v>
                </c:pt>
                <c:pt idx="75">
                  <c:v>57.46</c:v>
                </c:pt>
                <c:pt idx="76">
                  <c:v>58.9</c:v>
                </c:pt>
                <c:pt idx="77">
                  <c:v>58.22</c:v>
                </c:pt>
                <c:pt idx="78">
                  <c:v>58.09</c:v>
                </c:pt>
                <c:pt idx="79">
                  <c:v>60.6</c:v>
                </c:pt>
                <c:pt idx="80">
                  <c:v>60.08</c:v>
                </c:pt>
                <c:pt idx="81">
                  <c:v>59.03</c:v>
                </c:pt>
                <c:pt idx="82">
                  <c:v>60.11</c:v>
                </c:pt>
                <c:pt idx="83">
                  <c:v>60.11</c:v>
                </c:pt>
                <c:pt idx="84">
                  <c:v>59.57</c:v>
                </c:pt>
                <c:pt idx="85">
                  <c:v>59.1</c:v>
                </c:pt>
                <c:pt idx="86">
                  <c:v>58.25</c:v>
                </c:pt>
                <c:pt idx="87">
                  <c:v>58.17</c:v>
                </c:pt>
                <c:pt idx="88">
                  <c:v>58.35</c:v>
                </c:pt>
                <c:pt idx="89">
                  <c:v>64.75</c:v>
                </c:pt>
                <c:pt idx="90">
                  <c:v>65.68000000000001</c:v>
                </c:pt>
                <c:pt idx="91">
                  <c:v>64.41</c:v>
                </c:pt>
                <c:pt idx="92">
                  <c:v>66.02</c:v>
                </c:pt>
                <c:pt idx="93">
                  <c:v>65.19</c:v>
                </c:pt>
                <c:pt idx="94">
                  <c:v>64.22</c:v>
                </c:pt>
                <c:pt idx="95">
                  <c:v>67.2</c:v>
                </c:pt>
                <c:pt idx="96">
                  <c:v>66.8</c:v>
                </c:pt>
                <c:pt idx="97">
                  <c:v>67.03</c:v>
                </c:pt>
                <c:pt idx="98">
                  <c:v>66.47</c:v>
                </c:pt>
                <c:pt idx="99">
                  <c:v>66.9</c:v>
                </c:pt>
                <c:pt idx="100">
                  <c:v>65.58</c:v>
                </c:pt>
                <c:pt idx="101">
                  <c:v>64.79</c:v>
                </c:pt>
                <c:pt idx="102">
                  <c:v>66.01</c:v>
                </c:pt>
                <c:pt idx="103">
                  <c:v>68.7</c:v>
                </c:pt>
                <c:pt idx="104">
                  <c:v>64.41</c:v>
                </c:pt>
                <c:pt idx="105">
                  <c:v>64.33</c:v>
                </c:pt>
                <c:pt idx="106">
                  <c:v>62.03</c:v>
                </c:pt>
                <c:pt idx="107">
                  <c:v>61.98</c:v>
                </c:pt>
                <c:pt idx="108">
                  <c:v>61.8</c:v>
                </c:pt>
                <c:pt idx="109">
                  <c:v>61.27</c:v>
                </c:pt>
                <c:pt idx="110">
                  <c:v>60.66</c:v>
                </c:pt>
                <c:pt idx="111">
                  <c:v>59.15</c:v>
                </c:pt>
                <c:pt idx="112">
                  <c:v>60.83</c:v>
                </c:pt>
                <c:pt idx="113">
                  <c:v>60.64</c:v>
                </c:pt>
                <c:pt idx="114">
                  <c:v>61.47</c:v>
                </c:pt>
                <c:pt idx="115">
                  <c:v>59.99</c:v>
                </c:pt>
                <c:pt idx="116">
                  <c:v>60.47</c:v>
                </c:pt>
                <c:pt idx="117">
                  <c:v>59.52</c:v>
                </c:pt>
                <c:pt idx="118">
                  <c:v>60.58</c:v>
                </c:pt>
                <c:pt idx="119">
                  <c:v>61.97</c:v>
                </c:pt>
                <c:pt idx="120">
                  <c:v>61.82</c:v>
                </c:pt>
                <c:pt idx="121">
                  <c:v>61.58</c:v>
                </c:pt>
                <c:pt idx="122">
                  <c:v>61.26</c:v>
                </c:pt>
                <c:pt idx="123">
                  <c:v>60.25</c:v>
                </c:pt>
                <c:pt idx="124">
                  <c:v>60.87</c:v>
                </c:pt>
                <c:pt idx="125">
                  <c:v>60.87</c:v>
                </c:pt>
                <c:pt idx="126">
                  <c:v>60.97</c:v>
                </c:pt>
                <c:pt idx="127">
                  <c:v>59.0</c:v>
                </c:pt>
                <c:pt idx="128">
                  <c:v>58.08</c:v>
                </c:pt>
                <c:pt idx="129">
                  <c:v>57.6</c:v>
                </c:pt>
                <c:pt idx="130">
                  <c:v>57.45</c:v>
                </c:pt>
                <c:pt idx="131">
                  <c:v>56.9</c:v>
                </c:pt>
                <c:pt idx="132">
                  <c:v>58.68</c:v>
                </c:pt>
                <c:pt idx="133">
                  <c:v>58.79</c:v>
                </c:pt>
                <c:pt idx="134">
                  <c:v>56.94</c:v>
                </c:pt>
                <c:pt idx="135">
                  <c:v>56.7</c:v>
                </c:pt>
                <c:pt idx="136">
                  <c:v>56.89</c:v>
                </c:pt>
                <c:pt idx="137">
                  <c:v>56.74</c:v>
                </c:pt>
                <c:pt idx="138">
                  <c:v>55.63</c:v>
                </c:pt>
                <c:pt idx="139">
                  <c:v>55.7</c:v>
                </c:pt>
                <c:pt idx="140">
                  <c:v>55.68</c:v>
                </c:pt>
                <c:pt idx="141">
                  <c:v>55.97</c:v>
                </c:pt>
                <c:pt idx="142">
                  <c:v>55.9</c:v>
                </c:pt>
                <c:pt idx="143">
                  <c:v>55.52</c:v>
                </c:pt>
                <c:pt idx="144">
                  <c:v>56.08</c:v>
                </c:pt>
                <c:pt idx="145">
                  <c:v>55.77</c:v>
                </c:pt>
                <c:pt idx="146">
                  <c:v>55.82</c:v>
                </c:pt>
                <c:pt idx="147">
                  <c:v>55.82</c:v>
                </c:pt>
                <c:pt idx="148">
                  <c:v>55.47</c:v>
                </c:pt>
                <c:pt idx="149">
                  <c:v>56.1</c:v>
                </c:pt>
                <c:pt idx="150">
                  <c:v>56.47</c:v>
                </c:pt>
                <c:pt idx="151">
                  <c:v>55.91</c:v>
                </c:pt>
                <c:pt idx="152">
                  <c:v>55.91</c:v>
                </c:pt>
                <c:pt idx="153">
                  <c:v>55.91</c:v>
                </c:pt>
                <c:pt idx="154">
                  <c:v>56.01</c:v>
                </c:pt>
                <c:pt idx="155">
                  <c:v>56.75</c:v>
                </c:pt>
                <c:pt idx="156">
                  <c:v>55.95</c:v>
                </c:pt>
                <c:pt idx="157">
                  <c:v>56.15</c:v>
                </c:pt>
                <c:pt idx="158">
                  <c:v>57.27</c:v>
                </c:pt>
                <c:pt idx="159">
                  <c:v>56.79</c:v>
                </c:pt>
                <c:pt idx="160">
                  <c:v>58.4</c:v>
                </c:pt>
                <c:pt idx="161">
                  <c:v>57.92</c:v>
                </c:pt>
                <c:pt idx="162">
                  <c:v>57.92</c:v>
                </c:pt>
                <c:pt idx="163">
                  <c:v>58.54</c:v>
                </c:pt>
                <c:pt idx="164">
                  <c:v>57.63</c:v>
                </c:pt>
                <c:pt idx="165">
                  <c:v>56.38</c:v>
                </c:pt>
                <c:pt idx="166">
                  <c:v>55.67</c:v>
                </c:pt>
                <c:pt idx="167">
                  <c:v>55.2</c:v>
                </c:pt>
                <c:pt idx="168">
                  <c:v>54.87</c:v>
                </c:pt>
                <c:pt idx="169">
                  <c:v>55.11</c:v>
                </c:pt>
                <c:pt idx="170">
                  <c:v>54.5</c:v>
                </c:pt>
                <c:pt idx="171">
                  <c:v>53.85</c:v>
                </c:pt>
                <c:pt idx="172">
                  <c:v>53.15</c:v>
                </c:pt>
                <c:pt idx="173">
                  <c:v>54.58</c:v>
                </c:pt>
                <c:pt idx="174">
                  <c:v>58.96</c:v>
                </c:pt>
                <c:pt idx="175">
                  <c:v>57.93</c:v>
                </c:pt>
                <c:pt idx="176">
                  <c:v>58.34</c:v>
                </c:pt>
                <c:pt idx="177">
                  <c:v>57.93</c:v>
                </c:pt>
                <c:pt idx="178">
                  <c:v>58.55</c:v>
                </c:pt>
                <c:pt idx="179">
                  <c:v>58.57</c:v>
                </c:pt>
                <c:pt idx="180">
                  <c:v>58.12</c:v>
                </c:pt>
                <c:pt idx="181">
                  <c:v>57.4101</c:v>
                </c:pt>
                <c:pt idx="182">
                  <c:v>57.2</c:v>
                </c:pt>
                <c:pt idx="183">
                  <c:v>58.4</c:v>
                </c:pt>
                <c:pt idx="184">
                  <c:v>58.92</c:v>
                </c:pt>
                <c:pt idx="185">
                  <c:v>59.47</c:v>
                </c:pt>
                <c:pt idx="186">
                  <c:v>59.91</c:v>
                </c:pt>
                <c:pt idx="187">
                  <c:v>59.91</c:v>
                </c:pt>
                <c:pt idx="188">
                  <c:v>61.11</c:v>
                </c:pt>
                <c:pt idx="189">
                  <c:v>61.97</c:v>
                </c:pt>
                <c:pt idx="190">
                  <c:v>62.2</c:v>
                </c:pt>
                <c:pt idx="191">
                  <c:v>62.63</c:v>
                </c:pt>
                <c:pt idx="192">
                  <c:v>62.23</c:v>
                </c:pt>
                <c:pt idx="193">
                  <c:v>60.0</c:v>
                </c:pt>
                <c:pt idx="194">
                  <c:v>61.23</c:v>
                </c:pt>
                <c:pt idx="195">
                  <c:v>60.07</c:v>
                </c:pt>
                <c:pt idx="196">
                  <c:v>59.1</c:v>
                </c:pt>
                <c:pt idx="197">
                  <c:v>58.13</c:v>
                </c:pt>
                <c:pt idx="198">
                  <c:v>57.84</c:v>
                </c:pt>
                <c:pt idx="199">
                  <c:v>58.48</c:v>
                </c:pt>
                <c:pt idx="200">
                  <c:v>59.29</c:v>
                </c:pt>
                <c:pt idx="201">
                  <c:v>59.95</c:v>
                </c:pt>
                <c:pt idx="202">
                  <c:v>60.57</c:v>
                </c:pt>
                <c:pt idx="203">
                  <c:v>59.46</c:v>
                </c:pt>
                <c:pt idx="204">
                  <c:v>59.84</c:v>
                </c:pt>
                <c:pt idx="205">
                  <c:v>59.74</c:v>
                </c:pt>
                <c:pt idx="206">
                  <c:v>59.1</c:v>
                </c:pt>
                <c:pt idx="207">
                  <c:v>59.32</c:v>
                </c:pt>
                <c:pt idx="208">
                  <c:v>59.35</c:v>
                </c:pt>
                <c:pt idx="209">
                  <c:v>60.42</c:v>
                </c:pt>
                <c:pt idx="210">
                  <c:v>61.16</c:v>
                </c:pt>
                <c:pt idx="211">
                  <c:v>61.02</c:v>
                </c:pt>
                <c:pt idx="212">
                  <c:v>60.77</c:v>
                </c:pt>
                <c:pt idx="213">
                  <c:v>59.95</c:v>
                </c:pt>
                <c:pt idx="214">
                  <c:v>58.78</c:v>
                </c:pt>
                <c:pt idx="215">
                  <c:v>58.76</c:v>
                </c:pt>
                <c:pt idx="216">
                  <c:v>59.06</c:v>
                </c:pt>
                <c:pt idx="217">
                  <c:v>59.09</c:v>
                </c:pt>
                <c:pt idx="218">
                  <c:v>60.22</c:v>
                </c:pt>
                <c:pt idx="219">
                  <c:v>57.75</c:v>
                </c:pt>
                <c:pt idx="220">
                  <c:v>57.34</c:v>
                </c:pt>
                <c:pt idx="221">
                  <c:v>57.34</c:v>
                </c:pt>
                <c:pt idx="222">
                  <c:v>56.39</c:v>
                </c:pt>
                <c:pt idx="223">
                  <c:v>56.38</c:v>
                </c:pt>
                <c:pt idx="224">
                  <c:v>55.73</c:v>
                </c:pt>
                <c:pt idx="225">
                  <c:v>55.64</c:v>
                </c:pt>
                <c:pt idx="226">
                  <c:v>56.03</c:v>
                </c:pt>
                <c:pt idx="227">
                  <c:v>56.23</c:v>
                </c:pt>
                <c:pt idx="228">
                  <c:v>55.79</c:v>
                </c:pt>
                <c:pt idx="229">
                  <c:v>56.05</c:v>
                </c:pt>
                <c:pt idx="230">
                  <c:v>55.83</c:v>
                </c:pt>
                <c:pt idx="231">
                  <c:v>56.14</c:v>
                </c:pt>
                <c:pt idx="232">
                  <c:v>56.25</c:v>
                </c:pt>
                <c:pt idx="233">
                  <c:v>55.7</c:v>
                </c:pt>
                <c:pt idx="234">
                  <c:v>59.13</c:v>
                </c:pt>
                <c:pt idx="235">
                  <c:v>57.45</c:v>
                </c:pt>
                <c:pt idx="236">
                  <c:v>56.8</c:v>
                </c:pt>
                <c:pt idx="237">
                  <c:v>55.69</c:v>
                </c:pt>
                <c:pt idx="238">
                  <c:v>56.1</c:v>
                </c:pt>
                <c:pt idx="239">
                  <c:v>56.94</c:v>
                </c:pt>
                <c:pt idx="240">
                  <c:v>56.24</c:v>
                </c:pt>
                <c:pt idx="241">
                  <c:v>56.24</c:v>
                </c:pt>
                <c:pt idx="242">
                  <c:v>55.95</c:v>
                </c:pt>
                <c:pt idx="243">
                  <c:v>56.24</c:v>
                </c:pt>
                <c:pt idx="244">
                  <c:v>56.3</c:v>
                </c:pt>
                <c:pt idx="245">
                  <c:v>55.52</c:v>
                </c:pt>
                <c:pt idx="246">
                  <c:v>56.05</c:v>
                </c:pt>
                <c:pt idx="247">
                  <c:v>55.65</c:v>
                </c:pt>
                <c:pt idx="248">
                  <c:v>54.94</c:v>
                </c:pt>
                <c:pt idx="249">
                  <c:v>55.43</c:v>
                </c:pt>
                <c:pt idx="250">
                  <c:v>54.99</c:v>
                </c:pt>
                <c:pt idx="251">
                  <c:v>55.15</c:v>
                </c:pt>
                <c:pt idx="252">
                  <c:v>55.59</c:v>
                </c:pt>
                <c:pt idx="253">
                  <c:v>56.62</c:v>
                </c:pt>
                <c:pt idx="254">
                  <c:v>56.92</c:v>
                </c:pt>
                <c:pt idx="255">
                  <c:v>56.97</c:v>
                </c:pt>
                <c:pt idx="256">
                  <c:v>56.67</c:v>
                </c:pt>
                <c:pt idx="257">
                  <c:v>56.67</c:v>
                </c:pt>
                <c:pt idx="258">
                  <c:v>56.0</c:v>
                </c:pt>
                <c:pt idx="259">
                  <c:v>56.6</c:v>
                </c:pt>
                <c:pt idx="260">
                  <c:v>56.37</c:v>
                </c:pt>
                <c:pt idx="261">
                  <c:v>56.73</c:v>
                </c:pt>
                <c:pt idx="262">
                  <c:v>57.59</c:v>
                </c:pt>
                <c:pt idx="263">
                  <c:v>58.32</c:v>
                </c:pt>
                <c:pt idx="264">
                  <c:v>50.28</c:v>
                </c:pt>
                <c:pt idx="265">
                  <c:v>48.78</c:v>
                </c:pt>
                <c:pt idx="266">
                  <c:v>49.01</c:v>
                </c:pt>
                <c:pt idx="267">
                  <c:v>47.85</c:v>
                </c:pt>
                <c:pt idx="268">
                  <c:v>47.64</c:v>
                </c:pt>
                <c:pt idx="269">
                  <c:v>48.33</c:v>
                </c:pt>
                <c:pt idx="270">
                  <c:v>48.29</c:v>
                </c:pt>
                <c:pt idx="271">
                  <c:v>47.98</c:v>
                </c:pt>
                <c:pt idx="272">
                  <c:v>47.82</c:v>
                </c:pt>
                <c:pt idx="273">
                  <c:v>47.15</c:v>
                </c:pt>
                <c:pt idx="274">
                  <c:v>47.04</c:v>
                </c:pt>
                <c:pt idx="275">
                  <c:v>46.41</c:v>
                </c:pt>
                <c:pt idx="276">
                  <c:v>46.69</c:v>
                </c:pt>
                <c:pt idx="277">
                  <c:v>46.35</c:v>
                </c:pt>
                <c:pt idx="278">
                  <c:v>46.29</c:v>
                </c:pt>
                <c:pt idx="279">
                  <c:v>46.65</c:v>
                </c:pt>
                <c:pt idx="280">
                  <c:v>46.02</c:v>
                </c:pt>
                <c:pt idx="281">
                  <c:v>46.06</c:v>
                </c:pt>
                <c:pt idx="282">
                  <c:v>46.02</c:v>
                </c:pt>
                <c:pt idx="283">
                  <c:v>47.55</c:v>
                </c:pt>
                <c:pt idx="284">
                  <c:v>47.55</c:v>
                </c:pt>
                <c:pt idx="285">
                  <c:v>47.68</c:v>
                </c:pt>
                <c:pt idx="286">
                  <c:v>47.9</c:v>
                </c:pt>
                <c:pt idx="287">
                  <c:v>47.23</c:v>
                </c:pt>
                <c:pt idx="288">
                  <c:v>47.48</c:v>
                </c:pt>
                <c:pt idx="289">
                  <c:v>46.7</c:v>
                </c:pt>
                <c:pt idx="290">
                  <c:v>46.87</c:v>
                </c:pt>
                <c:pt idx="291">
                  <c:v>46.49</c:v>
                </c:pt>
                <c:pt idx="292">
                  <c:v>47.26</c:v>
                </c:pt>
                <c:pt idx="293">
                  <c:v>46.83</c:v>
                </c:pt>
                <c:pt idx="294">
                  <c:v>46.37</c:v>
                </c:pt>
                <c:pt idx="295">
                  <c:v>46.45</c:v>
                </c:pt>
                <c:pt idx="296">
                  <c:v>46.1</c:v>
                </c:pt>
                <c:pt idx="297">
                  <c:v>46.9</c:v>
                </c:pt>
                <c:pt idx="298">
                  <c:v>45.9799</c:v>
                </c:pt>
                <c:pt idx="299">
                  <c:v>41.81</c:v>
                </c:pt>
                <c:pt idx="300">
                  <c:v>40.58</c:v>
                </c:pt>
                <c:pt idx="301">
                  <c:v>39.79</c:v>
                </c:pt>
                <c:pt idx="302">
                  <c:v>41.38</c:v>
                </c:pt>
                <c:pt idx="303">
                  <c:v>40.64</c:v>
                </c:pt>
                <c:pt idx="304">
                  <c:v>39.8</c:v>
                </c:pt>
                <c:pt idx="305">
                  <c:v>41.0</c:v>
                </c:pt>
                <c:pt idx="306">
                  <c:v>41.58</c:v>
                </c:pt>
                <c:pt idx="307">
                  <c:v>43.04</c:v>
                </c:pt>
                <c:pt idx="308">
                  <c:v>45.56</c:v>
                </c:pt>
                <c:pt idx="309">
                  <c:v>47.19</c:v>
                </c:pt>
                <c:pt idx="310">
                  <c:v>46.37</c:v>
                </c:pt>
                <c:pt idx="311">
                  <c:v>43.31</c:v>
                </c:pt>
                <c:pt idx="312">
                  <c:v>44.1</c:v>
                </c:pt>
                <c:pt idx="313">
                  <c:v>44.36</c:v>
                </c:pt>
                <c:pt idx="314">
                  <c:v>43.54</c:v>
                </c:pt>
                <c:pt idx="315">
                  <c:v>43.91</c:v>
                </c:pt>
                <c:pt idx="316">
                  <c:v>45.23</c:v>
                </c:pt>
                <c:pt idx="317">
                  <c:v>45.0</c:v>
                </c:pt>
                <c:pt idx="318">
                  <c:v>44.65</c:v>
                </c:pt>
                <c:pt idx="319">
                  <c:v>45.04</c:v>
                </c:pt>
                <c:pt idx="320">
                  <c:v>44.39</c:v>
                </c:pt>
                <c:pt idx="321">
                  <c:v>44.59</c:v>
                </c:pt>
                <c:pt idx="322">
                  <c:v>43.69</c:v>
                </c:pt>
                <c:pt idx="323">
                  <c:v>42.8</c:v>
                </c:pt>
                <c:pt idx="324">
                  <c:v>43.21</c:v>
                </c:pt>
                <c:pt idx="325">
                  <c:v>42.96</c:v>
                </c:pt>
                <c:pt idx="326">
                  <c:v>43.74</c:v>
                </c:pt>
                <c:pt idx="327">
                  <c:v>43.74</c:v>
                </c:pt>
                <c:pt idx="328">
                  <c:v>43.59</c:v>
                </c:pt>
                <c:pt idx="329">
                  <c:v>43.24</c:v>
                </c:pt>
                <c:pt idx="330">
                  <c:v>44.46</c:v>
                </c:pt>
                <c:pt idx="331">
                  <c:v>44.13</c:v>
                </c:pt>
                <c:pt idx="332">
                  <c:v>43.1</c:v>
                </c:pt>
                <c:pt idx="333">
                  <c:v>43.4</c:v>
                </c:pt>
                <c:pt idx="334">
                  <c:v>43.08</c:v>
                </c:pt>
                <c:pt idx="335">
                  <c:v>43.93</c:v>
                </c:pt>
                <c:pt idx="336">
                  <c:v>44.53</c:v>
                </c:pt>
                <c:pt idx="337">
                  <c:v>43.87</c:v>
                </c:pt>
                <c:pt idx="338">
                  <c:v>44.39</c:v>
                </c:pt>
                <c:pt idx="339">
                  <c:v>44.48</c:v>
                </c:pt>
                <c:pt idx="340">
                  <c:v>43.26</c:v>
                </c:pt>
                <c:pt idx="341">
                  <c:v>43.28</c:v>
                </c:pt>
                <c:pt idx="342">
                  <c:v>43.0</c:v>
                </c:pt>
                <c:pt idx="343">
                  <c:v>40.59</c:v>
                </c:pt>
                <c:pt idx="344">
                  <c:v>41.36</c:v>
                </c:pt>
                <c:pt idx="345">
                  <c:v>41.56</c:v>
                </c:pt>
                <c:pt idx="346">
                  <c:v>40.8</c:v>
                </c:pt>
                <c:pt idx="347">
                  <c:v>42.19</c:v>
                </c:pt>
                <c:pt idx="348">
                  <c:v>43.12</c:v>
                </c:pt>
                <c:pt idx="349">
                  <c:v>46.57</c:v>
                </c:pt>
                <c:pt idx="350">
                  <c:v>47.27</c:v>
                </c:pt>
                <c:pt idx="351">
                  <c:v>48.11</c:v>
                </c:pt>
                <c:pt idx="352">
                  <c:v>47.62</c:v>
                </c:pt>
                <c:pt idx="353">
                  <c:v>48.19</c:v>
                </c:pt>
                <c:pt idx="354">
                  <c:v>48.95</c:v>
                </c:pt>
                <c:pt idx="355">
                  <c:v>48.66</c:v>
                </c:pt>
                <c:pt idx="356">
                  <c:v>47.77</c:v>
                </c:pt>
                <c:pt idx="357">
                  <c:v>47.57</c:v>
                </c:pt>
                <c:pt idx="358">
                  <c:v>48.12</c:v>
                </c:pt>
                <c:pt idx="359">
                  <c:v>48.57</c:v>
                </c:pt>
                <c:pt idx="360">
                  <c:v>47.82</c:v>
                </c:pt>
                <c:pt idx="361">
                  <c:v>46.85</c:v>
                </c:pt>
                <c:pt idx="362">
                  <c:v>47.2</c:v>
                </c:pt>
                <c:pt idx="363">
                  <c:v>48.81</c:v>
                </c:pt>
                <c:pt idx="364">
                  <c:v>43.61</c:v>
                </c:pt>
                <c:pt idx="365">
                  <c:v>41.66</c:v>
                </c:pt>
                <c:pt idx="366">
                  <c:v>41.05</c:v>
                </c:pt>
                <c:pt idx="367">
                  <c:v>41.01</c:v>
                </c:pt>
                <c:pt idx="368">
                  <c:v>40.73</c:v>
                </c:pt>
                <c:pt idx="369">
                  <c:v>40.99</c:v>
                </c:pt>
                <c:pt idx="370">
                  <c:v>39.28</c:v>
                </c:pt>
                <c:pt idx="371">
                  <c:v>38.21</c:v>
                </c:pt>
                <c:pt idx="372">
                  <c:v>37.89</c:v>
                </c:pt>
                <c:pt idx="373">
                  <c:v>37.25</c:v>
                </c:pt>
                <c:pt idx="374">
                  <c:v>37.19</c:v>
                </c:pt>
                <c:pt idx="375">
                  <c:v>37.4799</c:v>
                </c:pt>
                <c:pt idx="376">
                  <c:v>36.62</c:v>
                </c:pt>
                <c:pt idx="377">
                  <c:v>36.96</c:v>
                </c:pt>
                <c:pt idx="378">
                  <c:v>37.85</c:v>
                </c:pt>
                <c:pt idx="379">
                  <c:v>37.14</c:v>
                </c:pt>
                <c:pt idx="380">
                  <c:v>37.11</c:v>
                </c:pt>
                <c:pt idx="381">
                  <c:v>37.01</c:v>
                </c:pt>
                <c:pt idx="382">
                  <c:v>35.91</c:v>
                </c:pt>
                <c:pt idx="383">
                  <c:v>34.64</c:v>
                </c:pt>
                <c:pt idx="384">
                  <c:v>34.27</c:v>
                </c:pt>
                <c:pt idx="385">
                  <c:v>34.27</c:v>
                </c:pt>
                <c:pt idx="386">
                  <c:v>35.09</c:v>
                </c:pt>
                <c:pt idx="387">
                  <c:v>35.29</c:v>
                </c:pt>
                <c:pt idx="388">
                  <c:v>35.51</c:v>
                </c:pt>
                <c:pt idx="389">
                  <c:v>38.01</c:v>
                </c:pt>
                <c:pt idx="390">
                  <c:v>39.47</c:v>
                </c:pt>
                <c:pt idx="391">
                  <c:v>40.07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392616"/>
        <c:axId val="2120625176"/>
      </c:lineChart>
      <c:dateAx>
        <c:axId val="208039261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120625176"/>
        <c:crosses val="autoZero"/>
        <c:auto val="1"/>
        <c:lblOffset val="100"/>
        <c:baseTimeUnit val="days"/>
      </c:dateAx>
      <c:valAx>
        <c:axId val="2120625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0392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0</xdr:col>
      <xdr:colOff>1515315</xdr:colOff>
      <xdr:row>1</xdr:row>
      <xdr:rowOff>790575</xdr:rowOff>
    </xdr:to>
    <xdr:pic>
      <xdr:nvPicPr>
        <xdr:cNvPr id="2" name="Picture 1" descr="logos 00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90500"/>
          <a:ext cx="534240" cy="190500"/>
        </a:xfrm>
        <a:prstGeom prst="rect">
          <a:avLst/>
        </a:prstGeom>
        <a:ln w="127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4</xdr:row>
      <xdr:rowOff>0</xdr:rowOff>
    </xdr:from>
    <xdr:to>
      <xdr:col>14</xdr:col>
      <xdr:colOff>38100</xdr:colOff>
      <xdr:row>28</xdr:row>
      <xdr:rowOff>95250</xdr:rowOff>
    </xdr:to>
    <xdr:graphicFrame macro="">
      <xdr:nvGraphicFramePr>
        <xdr:cNvPr id="307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13" zoomScale="90" zoomScaleNormal="90" zoomScalePageLayoutView="90" workbookViewId="0"/>
  </sheetViews>
  <sheetFormatPr baseColWidth="10" defaultColWidth="9.1640625" defaultRowHeight="15" x14ac:dyDescent="0"/>
  <cols>
    <col min="1" max="1" width="26.1640625" style="4" customWidth="1"/>
    <col min="2" max="5" width="9.83203125" style="4" customWidth="1"/>
    <col min="6" max="6" width="11.33203125" style="4" customWidth="1"/>
    <col min="7" max="16384" width="9.1640625" style="4"/>
  </cols>
  <sheetData>
    <row r="1" spans="1:11">
      <c r="A1" s="5" t="s">
        <v>86</v>
      </c>
    </row>
    <row r="2" spans="1:11">
      <c r="B2" s="5" t="s">
        <v>37</v>
      </c>
      <c r="F2" s="33" t="s">
        <v>38</v>
      </c>
    </row>
    <row r="3" spans="1:11">
      <c r="B3" s="7">
        <v>2003</v>
      </c>
      <c r="C3" s="7">
        <v>2004</v>
      </c>
      <c r="D3" s="7">
        <v>2005</v>
      </c>
      <c r="E3" s="7">
        <v>2006</v>
      </c>
      <c r="F3" s="7">
        <v>2007</v>
      </c>
      <c r="G3" s="7">
        <f>F3+1</f>
        <v>2008</v>
      </c>
      <c r="H3" s="7">
        <f>G3+1</f>
        <v>2009</v>
      </c>
      <c r="I3" s="7">
        <f>H3+1</f>
        <v>2010</v>
      </c>
      <c r="J3" s="7">
        <f>I3+1</f>
        <v>2011</v>
      </c>
      <c r="K3" s="7">
        <f>J3+1</f>
        <v>2012</v>
      </c>
    </row>
    <row r="4" spans="1:11">
      <c r="C4" s="6"/>
      <c r="D4" s="6"/>
      <c r="E4" s="6"/>
      <c r="F4" s="6"/>
    </row>
    <row r="5" spans="1:11">
      <c r="A5" s="4" t="s">
        <v>2</v>
      </c>
      <c r="B5" s="8">
        <f>'Exhibit 1 - Income Statement'!B13</f>
        <v>363702</v>
      </c>
      <c r="C5" s="8">
        <f>'Exhibit 1 - Income Statement'!C13</f>
        <v>479139</v>
      </c>
      <c r="D5" s="8">
        <f>'Exhibit 1 - Income Statement'!D13</f>
        <v>640275</v>
      </c>
      <c r="E5" s="8">
        <f>'Exhibit 1 - Income Statement'!E13</f>
        <v>828971</v>
      </c>
      <c r="F5" s="8">
        <f>'Exhibit 3 - 2007 Forecast'!B9</f>
        <v>1050000</v>
      </c>
      <c r="G5" s="8"/>
      <c r="H5" s="8"/>
      <c r="I5" s="8"/>
      <c r="J5" s="8"/>
      <c r="K5" s="8"/>
    </row>
    <row r="6" spans="1:11"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>
      <c r="A7" s="4" t="s">
        <v>12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>
      <c r="A8" s="4" t="s">
        <v>8</v>
      </c>
      <c r="B8" s="8">
        <f>'Exhibit 1 - Income Statement'!B16</f>
        <v>210822</v>
      </c>
      <c r="C8" s="8">
        <f>'Exhibit 1 - Income Statement'!C16</f>
        <v>288706</v>
      </c>
      <c r="D8" s="8">
        <f>'Exhibit 1 - Income Statement'!D16</f>
        <v>399760</v>
      </c>
      <c r="E8" s="8">
        <f>'Exhibit 1 - Income Statement'!E16</f>
        <v>542916</v>
      </c>
      <c r="F8" s="8">
        <f>'Exhibit 3 - 2007 Forecast'!B12</f>
        <v>738000</v>
      </c>
      <c r="G8" s="8"/>
      <c r="H8" s="8"/>
      <c r="I8" s="8"/>
      <c r="J8" s="8"/>
      <c r="K8" s="8"/>
    </row>
    <row r="9" spans="1:11">
      <c r="A9" s="4" t="s">
        <v>10</v>
      </c>
      <c r="B9" s="8">
        <f>'Exhibit 1 - Income Statement'!B17</f>
        <v>54967</v>
      </c>
      <c r="C9" s="8">
        <f>'Exhibit 1 - Income Statement'!C17</f>
        <v>65627</v>
      </c>
      <c r="D9" s="8">
        <f>'Exhibit 1 - Income Statement'!D17</f>
        <v>75036</v>
      </c>
      <c r="E9" s="8">
        <f>'Exhibit 1 - Income Statement'!E17</f>
        <v>85618</v>
      </c>
      <c r="F9" s="8">
        <f>'Exhibit 3 - 2007 Forecast'!B13</f>
        <v>86000</v>
      </c>
      <c r="G9" s="8"/>
      <c r="H9" s="8"/>
      <c r="I9" s="8"/>
      <c r="J9" s="8"/>
      <c r="K9" s="8"/>
    </row>
    <row r="10" spans="1:11">
      <c r="A10" s="4" t="s">
        <v>9</v>
      </c>
      <c r="B10" s="8">
        <f>'Exhibit 1 - Income Statement'!B18</f>
        <v>18304</v>
      </c>
      <c r="C10" s="8">
        <f>'Exhibit 1 - Income Statement'!C18</f>
        <v>25298</v>
      </c>
      <c r="D10" s="8">
        <f>'Exhibit 1 - Income Statement'!D18</f>
        <v>33011</v>
      </c>
      <c r="E10" s="8">
        <f>'Exhibit 1 - Income Statement'!E18</f>
        <v>44166</v>
      </c>
      <c r="F10" s="8">
        <f>'Exhibit 3 - 2007 Forecast'!B14</f>
        <v>60000</v>
      </c>
      <c r="G10" s="8"/>
      <c r="H10" s="8"/>
      <c r="I10" s="8"/>
      <c r="J10" s="8"/>
      <c r="K10" s="8"/>
    </row>
    <row r="11" spans="1:11">
      <c r="A11" s="4" t="s">
        <v>84</v>
      </c>
      <c r="B11" s="9">
        <f>'Exhibit 1 - Income Statement'!B19</f>
        <v>31502</v>
      </c>
      <c r="C11" s="9">
        <f>'Exhibit 1 - Income Statement'!C19</f>
        <v>38735</v>
      </c>
      <c r="D11" s="9">
        <f>'Exhibit 1 - Income Statement'!D19</f>
        <v>50240</v>
      </c>
      <c r="E11" s="9">
        <f>'Exhibit 1 - Income Statement'!E19</f>
        <v>63502</v>
      </c>
      <c r="F11" s="9">
        <f>'Exhibit 3 - 2007 Forecast'!B15</f>
        <v>78000</v>
      </c>
      <c r="G11" s="9"/>
      <c r="H11" s="9"/>
      <c r="I11" s="9"/>
      <c r="J11" s="9"/>
      <c r="K11" s="9"/>
    </row>
    <row r="12" spans="1:11">
      <c r="B12" s="8">
        <f>SUM(B8:B11)</f>
        <v>315595</v>
      </c>
      <c r="C12" s="8">
        <f>SUM(C8:C11)</f>
        <v>418366</v>
      </c>
      <c r="D12" s="8">
        <f>SUM(D8:D11)</f>
        <v>558047</v>
      </c>
      <c r="E12" s="8">
        <f>SUM(E8:E11)</f>
        <v>736202</v>
      </c>
      <c r="F12" s="8">
        <f>SUM(F8:F11)</f>
        <v>962000</v>
      </c>
      <c r="G12" s="8"/>
      <c r="H12" s="8"/>
      <c r="I12" s="8"/>
      <c r="J12" s="8"/>
      <c r="K12" s="8"/>
    </row>
    <row r="13" spans="1:11"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>
      <c r="A14" s="4" t="s">
        <v>13</v>
      </c>
      <c r="B14" s="8">
        <f>B5-B12</f>
        <v>48107</v>
      </c>
      <c r="C14" s="8">
        <f>C5-C12</f>
        <v>60773</v>
      </c>
      <c r="D14" s="8">
        <f>D5-D12</f>
        <v>82228</v>
      </c>
      <c r="E14" s="8">
        <f>E5-E12</f>
        <v>92769</v>
      </c>
      <c r="F14" s="8">
        <f>F5-F12</f>
        <v>88000</v>
      </c>
      <c r="G14" s="8"/>
      <c r="H14" s="8"/>
      <c r="I14" s="8"/>
      <c r="J14" s="8"/>
      <c r="K14" s="8"/>
    </row>
    <row r="15" spans="1:11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>
      <c r="A16" s="4" t="s">
        <v>14</v>
      </c>
      <c r="B16" s="9">
        <f>'Exhibit 1 - Income Statement'!B24</f>
        <v>48</v>
      </c>
      <c r="C16" s="9">
        <f>'Exhibit 1 - Income Statement'!C24</f>
        <v>18</v>
      </c>
      <c r="D16" s="9">
        <f>'Exhibit 1 - Income Statement'!D24</f>
        <v>50</v>
      </c>
      <c r="E16" s="9">
        <f>'Exhibit 1 - Income Statement'!E24</f>
        <v>92</v>
      </c>
      <c r="F16" s="9">
        <v>150</v>
      </c>
      <c r="G16" s="9"/>
      <c r="H16" s="9"/>
      <c r="I16" s="9"/>
      <c r="J16" s="9"/>
      <c r="K16" s="9"/>
    </row>
    <row r="17" spans="1:11">
      <c r="A17" s="4" t="s">
        <v>78</v>
      </c>
      <c r="B17" s="11">
        <f>B14-B16</f>
        <v>48059</v>
      </c>
      <c r="C17" s="11">
        <f>C14-C16</f>
        <v>60755</v>
      </c>
      <c r="D17" s="11">
        <f>D14-D16</f>
        <v>82178</v>
      </c>
      <c r="E17" s="11">
        <f>E14-E16</f>
        <v>92677</v>
      </c>
      <c r="F17" s="11">
        <f>F14-F16</f>
        <v>87850</v>
      </c>
      <c r="G17" s="11"/>
      <c r="H17" s="11"/>
      <c r="I17" s="11"/>
      <c r="J17" s="11"/>
      <c r="K17" s="11"/>
    </row>
    <row r="18" spans="1:11">
      <c r="A18" s="4" t="s">
        <v>3</v>
      </c>
      <c r="B18" s="8">
        <f>'Exhibit 1 - Income Statement'!B26</f>
        <v>17629</v>
      </c>
      <c r="C18" s="8">
        <f>'Exhibit 1 - Income Statement'!C26</f>
        <v>22175</v>
      </c>
      <c r="D18" s="8">
        <f>'Exhibit 1 - Income Statement'!D26</f>
        <v>29995</v>
      </c>
      <c r="E18" s="8">
        <f>'Exhibit 1 - Income Statement'!E26</f>
        <v>33827</v>
      </c>
      <c r="F18" s="8">
        <f>'Exhibit 3 - 2007 Forecast'!B22</f>
        <v>31500</v>
      </c>
      <c r="G18" s="8"/>
      <c r="H18" s="8"/>
      <c r="I18" s="8"/>
      <c r="J18" s="8"/>
      <c r="K18" s="8"/>
    </row>
    <row r="19" spans="1:11" ht="16" thickBot="1">
      <c r="A19" s="4" t="s">
        <v>15</v>
      </c>
      <c r="B19" s="12">
        <f>B17-B18</f>
        <v>30430</v>
      </c>
      <c r="C19" s="12">
        <f>C17-C18</f>
        <v>38580</v>
      </c>
      <c r="D19" s="12">
        <f>D17-D18</f>
        <v>52183</v>
      </c>
      <c r="E19" s="12">
        <f>E17-E18</f>
        <v>58850</v>
      </c>
      <c r="F19" s="12">
        <f>F17-F18</f>
        <v>56350</v>
      </c>
      <c r="G19" s="12"/>
      <c r="H19" s="12"/>
      <c r="I19" s="12"/>
      <c r="J19" s="12"/>
      <c r="K19" s="12"/>
    </row>
    <row r="20" spans="1:11" ht="16" thickTop="1"/>
    <row r="22" spans="1:11">
      <c r="A22" s="4" t="str">
        <f>'Exhibit 3 - 2007 Forecast'!A26</f>
        <v>Current Assets</v>
      </c>
      <c r="B22" s="8">
        <f>'Exhibit 2 - Balance Sheet'!B17</f>
        <v>72052</v>
      </c>
      <c r="C22" s="8">
        <f>'Exhibit 2 - Balance Sheet'!C17</f>
        <v>84613</v>
      </c>
      <c r="D22" s="8">
        <f>'Exhibit 2 - Balance Sheet'!D17</f>
        <v>102774</v>
      </c>
      <c r="E22" s="8">
        <f>'Exhibit 2 - Balance Sheet'!E17</f>
        <v>127618</v>
      </c>
      <c r="F22" s="8">
        <f>'Exhibit 3 - 2007 Forecast'!B26</f>
        <v>150000</v>
      </c>
      <c r="G22" s="8"/>
      <c r="H22" s="8"/>
      <c r="I22" s="8"/>
      <c r="J22" s="8"/>
      <c r="K22" s="8"/>
    </row>
    <row r="23" spans="1:11">
      <c r="A23" s="4" t="str">
        <f>'Exhibit 3 - 2007 Forecast'!A27</f>
        <v>Property, Plant, and Equipment</v>
      </c>
      <c r="B23" s="8">
        <f>'Exhibit 2 - Balance Sheet'!B19</f>
        <v>146362</v>
      </c>
      <c r="C23" s="8">
        <f>'Exhibit 2 - Balance Sheet'!C19</f>
        <v>201725</v>
      </c>
      <c r="D23" s="8">
        <f>'Exhibit 2 - Balance Sheet'!D19</f>
        <v>268809</v>
      </c>
      <c r="E23" s="8">
        <f>'Exhibit 2 - Balance Sheet'!E19</f>
        <v>345977</v>
      </c>
      <c r="F23" s="8">
        <f>'Exhibit 3 - 2007 Forecast'!B27</f>
        <v>430000</v>
      </c>
      <c r="G23" s="8"/>
      <c r="H23" s="8"/>
      <c r="I23" s="8"/>
      <c r="J23" s="8"/>
      <c r="K23" s="8"/>
    </row>
    <row r="24" spans="1:11">
      <c r="A24" s="4" t="str">
        <f>'Exhibit 3 - 2007 Forecast'!A28</f>
        <v>Goodwill and Other Assets</v>
      </c>
      <c r="B24" s="8">
        <f>'Exhibit 2 - Balance Sheet'!B20</f>
        <v>38421</v>
      </c>
      <c r="C24" s="8">
        <f>'Exhibit 2 - Balance Sheet'!C20</f>
        <v>38334</v>
      </c>
      <c r="D24" s="8">
        <f>'Exhibit 2 - Balance Sheet'!D20</f>
        <v>66084</v>
      </c>
      <c r="E24" s="8">
        <f>'Exhibit 2 - Balance Sheet'!E20</f>
        <v>69014</v>
      </c>
      <c r="F24" s="8">
        <f>'Exhibit 3 - 2007 Forecast'!B28</f>
        <v>110000</v>
      </c>
      <c r="G24" s="8"/>
      <c r="H24" s="8"/>
      <c r="I24" s="8"/>
      <c r="J24" s="8"/>
      <c r="K24" s="8"/>
    </row>
    <row r="25" spans="1:11" ht="16" thickBot="1">
      <c r="A25" s="4" t="str">
        <f>'Exhibit 3 - 2007 Forecast'!A29</f>
        <v xml:space="preserve">  Total Assets</v>
      </c>
      <c r="B25" s="12">
        <f>B24+B23+B22</f>
        <v>256835</v>
      </c>
      <c r="C25" s="12">
        <f>C24+C23+C22</f>
        <v>324672</v>
      </c>
      <c r="D25" s="12">
        <f>D24+D23+D22</f>
        <v>437667</v>
      </c>
      <c r="E25" s="12">
        <f>E24+E23+E22</f>
        <v>542609</v>
      </c>
      <c r="F25" s="12">
        <f>F24+F23+F22</f>
        <v>690000</v>
      </c>
      <c r="G25" s="12"/>
      <c r="H25" s="12"/>
      <c r="I25" s="12"/>
      <c r="J25" s="12"/>
      <c r="K25" s="12"/>
    </row>
    <row r="26" spans="1:11" ht="16" thickTop="1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>
      <c r="A27" s="4" t="str">
        <f>'Exhibit 3 - 2007 Forecast'!A31</f>
        <v>Current Liabilities</v>
      </c>
      <c r="B27" s="8">
        <f>'Exhibit 2 - Balance Sheet'!B27</f>
        <v>45643</v>
      </c>
      <c r="C27" s="8">
        <f>'Exhibit 2 - Balance Sheet'!C27</f>
        <v>55705</v>
      </c>
      <c r="D27" s="8">
        <f>'Exhibit 2 - Balance Sheet'!D27</f>
        <v>86865</v>
      </c>
      <c r="E27" s="8">
        <f>'Exhibit 2 - Balance Sheet'!E27</f>
        <v>109610</v>
      </c>
      <c r="F27" s="8">
        <f>'Exhibit 3 - 2007 Forecast'!B31</f>
        <v>130000</v>
      </c>
      <c r="G27" s="8"/>
      <c r="H27" s="8"/>
      <c r="I27" s="8"/>
      <c r="J27" s="8"/>
      <c r="K27" s="8"/>
    </row>
    <row r="28" spans="1:11">
      <c r="A28" s="4" t="str">
        <f>'Exhibit 3 - 2007 Forecast'!A32</f>
        <v>Deferred Rent and Other Liabilities</v>
      </c>
      <c r="B28" s="9">
        <f>'Exhibit 2 - Balance Sheet'!B29</f>
        <v>13616</v>
      </c>
      <c r="C28" s="9">
        <f>'Exhibit 2 - Balance Sheet'!C29</f>
        <v>27604</v>
      </c>
      <c r="D28" s="9">
        <f>'Exhibit 2 - Balance Sheet'!D29</f>
        <v>33824</v>
      </c>
      <c r="E28" s="9">
        <f>'Exhibit 2 - Balance Sheet'!E29</f>
        <v>35333</v>
      </c>
      <c r="F28" s="9">
        <f>'Exhibit 3 - 2007 Forecast'!B32</f>
        <v>45000</v>
      </c>
      <c r="G28" s="9"/>
      <c r="H28" s="9"/>
      <c r="I28" s="9"/>
      <c r="J28" s="9"/>
      <c r="K28" s="9"/>
    </row>
    <row r="29" spans="1:11">
      <c r="A29" s="4" t="str">
        <f>'Exhibit 3 - 2007 Forecast'!A33</f>
        <v xml:space="preserve">  Total Liabilities</v>
      </c>
      <c r="B29" s="8">
        <f>B27+B28</f>
        <v>59259</v>
      </c>
      <c r="C29" s="8">
        <f>C27+C28</f>
        <v>83309</v>
      </c>
      <c r="D29" s="8">
        <f>D27+D28</f>
        <v>120689</v>
      </c>
      <c r="E29" s="8">
        <f>E27+E28</f>
        <v>144943</v>
      </c>
      <c r="F29" s="8">
        <f>F27+F28</f>
        <v>175000</v>
      </c>
      <c r="G29" s="8"/>
      <c r="H29" s="8"/>
      <c r="I29" s="8"/>
      <c r="J29" s="8"/>
      <c r="K29" s="8"/>
    </row>
    <row r="30" spans="1:11">
      <c r="A30" s="4" t="s">
        <v>7</v>
      </c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>
      <c r="A31" s="4" t="s">
        <v>4</v>
      </c>
      <c r="B31" s="8">
        <f>'Exhibit 2 - Balance Sheet'!B32</f>
        <v>197576</v>
      </c>
      <c r="C31" s="8">
        <f>'Exhibit 2 - Balance Sheet'!C32</f>
        <v>241363</v>
      </c>
      <c r="D31" s="8">
        <f>'Exhibit 2 - Balance Sheet'!D32</f>
        <v>316978</v>
      </c>
      <c r="E31" s="8">
        <f>'Exhibit 2 - Balance Sheet'!E32</f>
        <v>397666</v>
      </c>
      <c r="F31" s="8"/>
      <c r="G31" s="8"/>
      <c r="H31" s="8"/>
      <c r="I31" s="8"/>
      <c r="J31" s="8"/>
      <c r="K31" s="8"/>
    </row>
    <row r="32" spans="1:11" ht="16" thickBot="1">
      <c r="A32" s="4" t="s">
        <v>32</v>
      </c>
      <c r="B32" s="12">
        <f>'Exhibit 2 - Balance Sheet'!B33</f>
        <v>256835</v>
      </c>
      <c r="C32" s="12">
        <f>'Exhibit 2 - Balance Sheet'!C33</f>
        <v>324672</v>
      </c>
      <c r="D32" s="12">
        <f>'Exhibit 2 - Balance Sheet'!D33</f>
        <v>437667</v>
      </c>
      <c r="E32" s="12">
        <f>'Exhibit 2 - Balance Sheet'!E33</f>
        <v>542609</v>
      </c>
      <c r="F32" s="12"/>
      <c r="G32" s="12"/>
      <c r="H32" s="12"/>
      <c r="I32" s="12"/>
      <c r="J32" s="12"/>
      <c r="K32" s="12"/>
    </row>
    <row r="33" spans="1:9" ht="16" thickTop="1"/>
    <row r="35" spans="1:9">
      <c r="A35" s="5" t="s">
        <v>33</v>
      </c>
      <c r="B35" s="34">
        <f>B3</f>
        <v>2003</v>
      </c>
      <c r="C35" s="34">
        <f>C3</f>
        <v>2004</v>
      </c>
      <c r="D35" s="34">
        <f>D3</f>
        <v>2005</v>
      </c>
      <c r="E35" s="34">
        <f>E3</f>
        <v>2006</v>
      </c>
      <c r="F35" s="34">
        <v>2007</v>
      </c>
      <c r="G35" s="7" t="s">
        <v>0</v>
      </c>
      <c r="H35" s="35"/>
      <c r="I35" s="14"/>
    </row>
    <row r="36" spans="1:9">
      <c r="A36" s="4" t="s">
        <v>8</v>
      </c>
      <c r="B36" s="28">
        <f t="shared" ref="B36:E39" si="0">B8/B$5</f>
        <v>0.57965587211508318</v>
      </c>
      <c r="C36" s="28">
        <f t="shared" si="0"/>
        <v>0.60255166037412944</v>
      </c>
      <c r="D36" s="28">
        <f t="shared" si="0"/>
        <v>0.62435672172113543</v>
      </c>
      <c r="E36" s="28">
        <f t="shared" si="0"/>
        <v>0.65492761507941777</v>
      </c>
      <c r="F36" s="28">
        <f>F8/F$5</f>
        <v>0.70285714285714285</v>
      </c>
      <c r="G36" s="29">
        <f>AVERAGE(B36:F36)</f>
        <v>0.63286980242938173</v>
      </c>
      <c r="H36" s="30"/>
      <c r="I36" s="14"/>
    </row>
    <row r="37" spans="1:9">
      <c r="A37" s="4" t="s">
        <v>10</v>
      </c>
      <c r="B37" s="28">
        <f t="shared" si="0"/>
        <v>0.15113197067929238</v>
      </c>
      <c r="C37" s="28">
        <f t="shared" si="0"/>
        <v>0.13696860410027153</v>
      </c>
      <c r="D37" s="28">
        <f t="shared" si="0"/>
        <v>0.11719339346374605</v>
      </c>
      <c r="E37" s="28">
        <f t="shared" si="0"/>
        <v>0.10328226198503929</v>
      </c>
      <c r="F37" s="28">
        <f>F9/F$5</f>
        <v>8.1904761904761911E-2</v>
      </c>
      <c r="G37" s="29">
        <f>AVERAGE(B37:F37)</f>
        <v>0.11809619842662225</v>
      </c>
      <c r="H37" s="30"/>
      <c r="I37" s="14"/>
    </row>
    <row r="38" spans="1:9">
      <c r="A38" s="4" t="s">
        <v>9</v>
      </c>
      <c r="B38" s="28">
        <f t="shared" si="0"/>
        <v>5.0326915991663508E-2</v>
      </c>
      <c r="C38" s="28">
        <f t="shared" si="0"/>
        <v>5.2798874648066638E-2</v>
      </c>
      <c r="D38" s="28">
        <f t="shared" si="0"/>
        <v>5.1557533872164302E-2</v>
      </c>
      <c r="E38" s="28">
        <f t="shared" si="0"/>
        <v>5.3278100198921312E-2</v>
      </c>
      <c r="F38" s="28">
        <f>F10/F$5</f>
        <v>5.7142857142857141E-2</v>
      </c>
      <c r="G38" s="29">
        <f>AVERAGE(B38:F38)</f>
        <v>5.302085637073458E-2</v>
      </c>
      <c r="H38" s="30"/>
      <c r="I38" s="14"/>
    </row>
    <row r="39" spans="1:9">
      <c r="A39" s="4" t="s">
        <v>77</v>
      </c>
      <c r="B39" s="36">
        <f t="shared" si="0"/>
        <v>8.6614866016683986E-2</v>
      </c>
      <c r="C39" s="36">
        <f t="shared" si="0"/>
        <v>8.0842928669968422E-2</v>
      </c>
      <c r="D39" s="36">
        <f t="shared" si="0"/>
        <v>7.8466284018585769E-2</v>
      </c>
      <c r="E39" s="36">
        <f t="shared" si="0"/>
        <v>7.6603403496624131E-2</v>
      </c>
      <c r="F39" s="36">
        <f>F11/F$5</f>
        <v>7.4285714285714288E-2</v>
      </c>
      <c r="G39" s="37">
        <f>AVERAGE(B39:F39)</f>
        <v>7.9362639297515317E-2</v>
      </c>
      <c r="H39" s="30"/>
      <c r="I39" s="14"/>
    </row>
    <row r="40" spans="1:9">
      <c r="B40" s="32">
        <f t="shared" ref="B40:G40" si="1">SUM(B36:B39)</f>
        <v>0.86772962480272309</v>
      </c>
      <c r="C40" s="32">
        <f t="shared" si="1"/>
        <v>0.8731620677924361</v>
      </c>
      <c r="D40" s="32">
        <f t="shared" si="1"/>
        <v>0.87157393307563158</v>
      </c>
      <c r="E40" s="32">
        <f t="shared" si="1"/>
        <v>0.88809138076000249</v>
      </c>
      <c r="F40" s="32">
        <f t="shared" si="1"/>
        <v>0.91619047619047622</v>
      </c>
      <c r="G40" s="32">
        <f t="shared" si="1"/>
        <v>0.88334949652425387</v>
      </c>
      <c r="H40" s="31"/>
      <c r="I40" s="14"/>
    </row>
    <row r="41" spans="1:9">
      <c r="B41" s="32"/>
      <c r="C41" s="32"/>
      <c r="D41" s="32"/>
      <c r="E41" s="32"/>
      <c r="F41" s="32"/>
      <c r="G41" s="32"/>
      <c r="H41" s="31"/>
      <c r="I41" s="14"/>
    </row>
    <row r="42" spans="1:9">
      <c r="A42" s="4" t="s">
        <v>5</v>
      </c>
      <c r="B42" s="28">
        <f t="shared" ref="B42:E44" si="2">B22/B$5</f>
        <v>0.19810724164288346</v>
      </c>
      <c r="C42" s="28">
        <f t="shared" si="2"/>
        <v>0.1765938485491684</v>
      </c>
      <c r="D42" s="28">
        <f t="shared" si="2"/>
        <v>0.16051540353754246</v>
      </c>
      <c r="E42" s="28">
        <f t="shared" si="2"/>
        <v>0.1539474842907653</v>
      </c>
      <c r="F42" s="28">
        <f>F22/F$5</f>
        <v>0.14285714285714285</v>
      </c>
      <c r="G42" s="29">
        <f t="shared" ref="G42:G47" si="3">AVERAGE(B42:F42)</f>
        <v>0.16640422417550052</v>
      </c>
      <c r="H42" s="30"/>
      <c r="I42" s="14"/>
    </row>
    <row r="43" spans="1:9">
      <c r="A43" s="4" t="s">
        <v>85</v>
      </c>
      <c r="B43" s="28">
        <f t="shared" si="2"/>
        <v>0.40242286267328747</v>
      </c>
      <c r="C43" s="28">
        <f t="shared" si="2"/>
        <v>0.42101561342324462</v>
      </c>
      <c r="D43" s="28">
        <f t="shared" si="2"/>
        <v>0.41983366522197491</v>
      </c>
      <c r="E43" s="28">
        <f t="shared" si="2"/>
        <v>0.41735718137305167</v>
      </c>
      <c r="F43" s="28">
        <f>F23/F$5</f>
        <v>0.40952380952380951</v>
      </c>
      <c r="G43" s="29">
        <f t="shared" si="3"/>
        <v>0.41403062644307365</v>
      </c>
      <c r="H43" s="30"/>
      <c r="I43" s="14"/>
    </row>
    <row r="44" spans="1:9">
      <c r="A44" s="4" t="s">
        <v>35</v>
      </c>
      <c r="B44" s="28">
        <f t="shared" si="2"/>
        <v>0.10563868221785967</v>
      </c>
      <c r="C44" s="28">
        <f t="shared" si="2"/>
        <v>8.0006010781839929E-2</v>
      </c>
      <c r="D44" s="28">
        <f t="shared" si="2"/>
        <v>0.10321190113623052</v>
      </c>
      <c r="E44" s="28">
        <f t="shared" si="2"/>
        <v>8.3252610766842261E-2</v>
      </c>
      <c r="F44" s="28">
        <f>F24/F$5</f>
        <v>0.10476190476190476</v>
      </c>
      <c r="G44" s="29">
        <f t="shared" si="3"/>
        <v>9.5374221932935432E-2</v>
      </c>
      <c r="H44" s="30"/>
      <c r="I44" s="14"/>
    </row>
    <row r="45" spans="1:9">
      <c r="A45" s="4" t="s">
        <v>24</v>
      </c>
      <c r="B45" s="28">
        <f t="shared" ref="B45:E46" si="4">B27/B$5</f>
        <v>0.12549559804455296</v>
      </c>
      <c r="C45" s="28">
        <f t="shared" si="4"/>
        <v>0.11626062583091754</v>
      </c>
      <c r="D45" s="28">
        <f t="shared" si="4"/>
        <v>0.13566826754129085</v>
      </c>
      <c r="E45" s="28">
        <f t="shared" si="4"/>
        <v>0.13222416706977685</v>
      </c>
      <c r="F45" s="28">
        <f>F27/F$5</f>
        <v>0.12380952380952381</v>
      </c>
      <c r="G45" s="29">
        <f t="shared" si="3"/>
        <v>0.12669163645921241</v>
      </c>
      <c r="H45" s="30"/>
      <c r="I45" s="14"/>
    </row>
    <row r="46" spans="1:9">
      <c r="A46" s="4" t="s">
        <v>34</v>
      </c>
      <c r="B46" s="28">
        <f t="shared" si="4"/>
        <v>3.7437242577714726E-2</v>
      </c>
      <c r="C46" s="28">
        <f t="shared" si="4"/>
        <v>5.7611674274062434E-2</v>
      </c>
      <c r="D46" s="28">
        <f t="shared" si="4"/>
        <v>5.2827300769200732E-2</v>
      </c>
      <c r="E46" s="28">
        <f t="shared" si="4"/>
        <v>4.2622721422100412E-2</v>
      </c>
      <c r="F46" s="28">
        <f>F28/F$5</f>
        <v>4.2857142857142858E-2</v>
      </c>
      <c r="G46" s="29">
        <f t="shared" si="3"/>
        <v>4.6671216380044234E-2</v>
      </c>
      <c r="H46" s="30"/>
      <c r="I46" s="14"/>
    </row>
    <row r="47" spans="1:9">
      <c r="A47" s="4" t="s">
        <v>36</v>
      </c>
      <c r="B47" s="28">
        <f>B18/B17</f>
        <v>0.36681995047753801</v>
      </c>
      <c r="C47" s="28">
        <f>C18/C17</f>
        <v>0.36499053575837381</v>
      </c>
      <c r="D47" s="28">
        <f>D18/D17</f>
        <v>0.36500036506120859</v>
      </c>
      <c r="E47" s="28">
        <f>E18/E17</f>
        <v>0.36499886703281287</v>
      </c>
      <c r="F47" s="28">
        <f>F18/F17</f>
        <v>0.35856573705179284</v>
      </c>
      <c r="G47" s="29">
        <f t="shared" si="3"/>
        <v>0.36407509107634517</v>
      </c>
      <c r="H47" s="30"/>
      <c r="I47" s="1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B7"/>
  <sheetViews>
    <sheetView workbookViewId="0">
      <selection activeCell="B2" sqref="B2"/>
    </sheetView>
  </sheetViews>
  <sheetFormatPr baseColWidth="10" defaultColWidth="9.1640625" defaultRowHeight="14" x14ac:dyDescent="0"/>
  <cols>
    <col min="1" max="1" width="23.33203125" style="41" customWidth="1"/>
    <col min="2" max="2" width="88.83203125" style="41" customWidth="1"/>
    <col min="3" max="16384" width="9.1640625" style="41"/>
  </cols>
  <sheetData>
    <row r="2" spans="1:2" ht="65.25" customHeight="1">
      <c r="B2" s="44" t="s">
        <v>87</v>
      </c>
    </row>
    <row r="3" spans="1:2" ht="13.5" customHeight="1">
      <c r="A3" s="43"/>
      <c r="B3" s="43"/>
    </row>
    <row r="4" spans="1:2" ht="65.25" customHeight="1">
      <c r="A4" s="47" t="s">
        <v>92</v>
      </c>
      <c r="B4" s="48"/>
    </row>
    <row r="5" spans="1:2">
      <c r="A5" s="46" t="s">
        <v>90</v>
      </c>
    </row>
    <row r="6" spans="1:2">
      <c r="A6" s="42"/>
      <c r="B6" s="42"/>
    </row>
    <row r="7" spans="1:2">
      <c r="A7" s="42"/>
    </row>
  </sheetData>
  <sheetProtection password="D7F1" sheet="1" objects="1" scenarios="1"/>
  <mergeCells count="1">
    <mergeCell ref="A4:B4"/>
  </mergeCells>
  <pageMargins left="0.7" right="0.7" top="0.75" bottom="0.75" header="0.3" footer="0.3"/>
  <pageSetup scale="82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opLeftCell="A5" workbookViewId="0"/>
  </sheetViews>
  <sheetFormatPr baseColWidth="10" defaultColWidth="9.1640625" defaultRowHeight="15" x14ac:dyDescent="0"/>
  <cols>
    <col min="1" max="1" width="32.6640625" style="4" customWidth="1"/>
    <col min="2" max="5" width="10.83203125" style="4" customWidth="1"/>
    <col min="6" max="16384" width="9.1640625" style="4"/>
  </cols>
  <sheetData>
    <row r="2" spans="1:5">
      <c r="A2" s="50" t="s">
        <v>29</v>
      </c>
      <c r="B2" s="50"/>
      <c r="C2" s="50"/>
      <c r="D2" s="50"/>
      <c r="E2" s="50"/>
    </row>
    <row r="3" spans="1:5">
      <c r="A3" s="50" t="s">
        <v>30</v>
      </c>
      <c r="B3" s="50"/>
      <c r="C3" s="50"/>
      <c r="D3" s="50"/>
      <c r="E3" s="50"/>
    </row>
    <row r="4" spans="1:5">
      <c r="A4" s="50" t="s">
        <v>66</v>
      </c>
      <c r="B4" s="50"/>
      <c r="C4" s="50"/>
      <c r="D4" s="50"/>
      <c r="E4" s="50"/>
    </row>
    <row r="5" spans="1:5">
      <c r="A5" s="49" t="s">
        <v>76</v>
      </c>
      <c r="B5" s="49"/>
      <c r="C5" s="49"/>
      <c r="D5" s="49"/>
      <c r="E5" s="49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5"/>
      <c r="C8" s="6"/>
      <c r="D8" s="6"/>
      <c r="E8" s="6"/>
    </row>
    <row r="9" spans="1:5">
      <c r="B9" s="7">
        <v>2003</v>
      </c>
      <c r="C9" s="7">
        <v>2004</v>
      </c>
      <c r="D9" s="7">
        <v>2005</v>
      </c>
      <c r="E9" s="7">
        <v>2006</v>
      </c>
    </row>
    <row r="10" spans="1:5">
      <c r="C10" s="6"/>
      <c r="D10" s="6"/>
      <c r="E10" s="6"/>
    </row>
    <row r="11" spans="1:5">
      <c r="A11" s="4" t="s">
        <v>75</v>
      </c>
      <c r="B11" s="8">
        <v>602</v>
      </c>
      <c r="C11" s="8">
        <v>741</v>
      </c>
      <c r="D11" s="8">
        <v>877</v>
      </c>
      <c r="E11" s="8">
        <v>1027</v>
      </c>
    </row>
    <row r="12" spans="1:5">
      <c r="B12" s="8"/>
      <c r="C12" s="8"/>
      <c r="D12" s="8"/>
      <c r="E12" s="8"/>
    </row>
    <row r="13" spans="1:5">
      <c r="A13" s="4" t="s">
        <v>2</v>
      </c>
      <c r="B13" s="8">
        <v>363702</v>
      </c>
      <c r="C13" s="8">
        <v>479139</v>
      </c>
      <c r="D13" s="8">
        <v>640275</v>
      </c>
      <c r="E13" s="8">
        <v>828971</v>
      </c>
    </row>
    <row r="14" spans="1:5">
      <c r="B14" s="8"/>
      <c r="C14" s="8"/>
      <c r="D14" s="8"/>
      <c r="E14" s="8"/>
    </row>
    <row r="15" spans="1:5">
      <c r="A15" s="4" t="s">
        <v>12</v>
      </c>
      <c r="B15" s="8"/>
      <c r="C15" s="8"/>
      <c r="D15" s="8"/>
      <c r="E15" s="8"/>
    </row>
    <row r="16" spans="1:5">
      <c r="A16" s="4" t="s">
        <v>8</v>
      </c>
      <c r="B16" s="8">
        <v>210822</v>
      </c>
      <c r="C16" s="8">
        <v>288706</v>
      </c>
      <c r="D16" s="8">
        <v>399760</v>
      </c>
      <c r="E16" s="8">
        <v>542916</v>
      </c>
    </row>
    <row r="17" spans="1:5">
      <c r="A17" s="4" t="s">
        <v>10</v>
      </c>
      <c r="B17" s="8">
        <v>54967</v>
      </c>
      <c r="C17" s="8">
        <v>65627</v>
      </c>
      <c r="D17" s="8">
        <v>75036</v>
      </c>
      <c r="E17" s="8">
        <v>85618</v>
      </c>
    </row>
    <row r="18" spans="1:5">
      <c r="A18" s="4" t="s">
        <v>9</v>
      </c>
      <c r="B18" s="8">
        <v>18304</v>
      </c>
      <c r="C18" s="8">
        <v>25298</v>
      </c>
      <c r="D18" s="8">
        <v>33011</v>
      </c>
      <c r="E18" s="8">
        <v>44166</v>
      </c>
    </row>
    <row r="19" spans="1:5">
      <c r="A19" s="4" t="s">
        <v>77</v>
      </c>
      <c r="B19" s="9">
        <v>31502</v>
      </c>
      <c r="C19" s="9">
        <v>38735</v>
      </c>
      <c r="D19" s="9">
        <v>50240</v>
      </c>
      <c r="E19" s="9">
        <v>63502</v>
      </c>
    </row>
    <row r="20" spans="1:5">
      <c r="B20" s="8">
        <f>SUM(B16:B19)</f>
        <v>315595</v>
      </c>
      <c r="C20" s="8">
        <f>SUM(C16:C19)</f>
        <v>418366</v>
      </c>
      <c r="D20" s="8">
        <f>SUM(D16:D19)</f>
        <v>558047</v>
      </c>
      <c r="E20" s="8">
        <f>SUM(E16:E19)</f>
        <v>736202</v>
      </c>
    </row>
    <row r="21" spans="1:5">
      <c r="B21" s="8"/>
      <c r="C21" s="8"/>
      <c r="D21" s="8"/>
      <c r="E21" s="8"/>
    </row>
    <row r="22" spans="1:5">
      <c r="A22" s="4" t="s">
        <v>63</v>
      </c>
      <c r="B22" s="8">
        <f>B13-B20</f>
        <v>48107</v>
      </c>
      <c r="C22" s="8">
        <f>C13-C20</f>
        <v>60773</v>
      </c>
      <c r="D22" s="8">
        <f>D13-D20</f>
        <v>82228</v>
      </c>
      <c r="E22" s="8">
        <f>E13-E20</f>
        <v>92769</v>
      </c>
    </row>
    <row r="23" spans="1:5">
      <c r="A23" s="10"/>
      <c r="B23" s="8"/>
      <c r="C23" s="8"/>
      <c r="D23" s="8"/>
      <c r="E23" s="8"/>
    </row>
    <row r="24" spans="1:5">
      <c r="A24" s="4" t="s">
        <v>14</v>
      </c>
      <c r="B24" s="9">
        <v>48</v>
      </c>
      <c r="C24" s="9">
        <v>18</v>
      </c>
      <c r="D24" s="9">
        <v>50</v>
      </c>
      <c r="E24" s="9">
        <v>92</v>
      </c>
    </row>
    <row r="25" spans="1:5">
      <c r="A25" s="4" t="s">
        <v>78</v>
      </c>
      <c r="B25" s="11">
        <f>B22-B24</f>
        <v>48059</v>
      </c>
      <c r="C25" s="11">
        <f>C22-C24</f>
        <v>60755</v>
      </c>
      <c r="D25" s="11">
        <f>D22-D24</f>
        <v>82178</v>
      </c>
      <c r="E25" s="11">
        <f>E22-E24</f>
        <v>92677</v>
      </c>
    </row>
    <row r="26" spans="1:5">
      <c r="A26" s="4" t="s">
        <v>3</v>
      </c>
      <c r="B26" s="8">
        <v>17629</v>
      </c>
      <c r="C26" s="8">
        <v>22175</v>
      </c>
      <c r="D26" s="8">
        <v>29995</v>
      </c>
      <c r="E26" s="8">
        <v>33827</v>
      </c>
    </row>
    <row r="27" spans="1:5" ht="16" thickBot="1">
      <c r="A27" s="4" t="s">
        <v>15</v>
      </c>
      <c r="B27" s="12">
        <f>B25-B26</f>
        <v>30430</v>
      </c>
      <c r="C27" s="12">
        <f>C25-C26</f>
        <v>38580</v>
      </c>
      <c r="D27" s="12">
        <f>D25-D26</f>
        <v>52183</v>
      </c>
      <c r="E27" s="12">
        <f>E25-E26</f>
        <v>58850</v>
      </c>
    </row>
    <row r="28" spans="1:5" ht="16" thickTop="1"/>
    <row r="29" spans="1:5">
      <c r="A29" s="4" t="s">
        <v>79</v>
      </c>
    </row>
    <row r="30" spans="1:5">
      <c r="A30" s="4" t="s">
        <v>11</v>
      </c>
    </row>
    <row r="32" spans="1:5">
      <c r="A32" s="45" t="s">
        <v>91</v>
      </c>
    </row>
  </sheetData>
  <mergeCells count="4">
    <mergeCell ref="A5:E5"/>
    <mergeCell ref="A2:E2"/>
    <mergeCell ref="A3:E3"/>
    <mergeCell ref="A4:E4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/>
  </sheetViews>
  <sheetFormatPr baseColWidth="10" defaultColWidth="9.1640625" defaultRowHeight="15" x14ac:dyDescent="0"/>
  <cols>
    <col min="1" max="1" width="40" style="4" customWidth="1"/>
    <col min="2" max="5" width="12.1640625" style="4" customWidth="1"/>
    <col min="6" max="6" width="9.1640625" style="14" customWidth="1"/>
    <col min="7" max="7" width="8.6640625" style="4" customWidth="1"/>
    <col min="8" max="16384" width="9.1640625" style="4"/>
  </cols>
  <sheetData>
    <row r="2" spans="1:7">
      <c r="A2" s="50" t="s">
        <v>39</v>
      </c>
      <c r="B2" s="50"/>
      <c r="C2" s="50"/>
      <c r="D2" s="50"/>
      <c r="E2" s="50"/>
    </row>
    <row r="3" spans="1:7">
      <c r="A3" s="50" t="s">
        <v>30</v>
      </c>
      <c r="B3" s="50"/>
      <c r="C3" s="50"/>
      <c r="D3" s="50"/>
      <c r="E3" s="50"/>
    </row>
    <row r="4" spans="1:7">
      <c r="A4" s="50" t="s">
        <v>70</v>
      </c>
      <c r="B4" s="50"/>
      <c r="C4" s="50"/>
      <c r="D4" s="50"/>
      <c r="E4" s="50"/>
    </row>
    <row r="5" spans="1:7">
      <c r="A5" s="49" t="s">
        <v>88</v>
      </c>
      <c r="B5" s="49"/>
      <c r="C5" s="49"/>
      <c r="D5" s="49"/>
      <c r="E5" s="49"/>
    </row>
    <row r="6" spans="1:7">
      <c r="A6" s="3"/>
      <c r="B6" s="3"/>
      <c r="C6" s="3"/>
      <c r="D6" s="3"/>
      <c r="E6" s="3"/>
    </row>
    <row r="7" spans="1:7">
      <c r="A7" s="3"/>
      <c r="B7" s="3"/>
      <c r="C7" s="3"/>
      <c r="D7" s="3"/>
      <c r="E7" s="3"/>
    </row>
    <row r="8" spans="1:7">
      <c r="A8" s="15"/>
      <c r="B8" s="15"/>
      <c r="C8" s="15"/>
      <c r="D8" s="15"/>
      <c r="E8" s="15"/>
    </row>
    <row r="9" spans="1:7">
      <c r="A9" s="5" t="s">
        <v>31</v>
      </c>
    </row>
    <row r="10" spans="1:7">
      <c r="A10" s="5"/>
    </row>
    <row r="11" spans="1:7">
      <c r="B11" s="7">
        <v>2003</v>
      </c>
      <c r="C11" s="7">
        <v>2004</v>
      </c>
      <c r="D11" s="7">
        <v>2005</v>
      </c>
      <c r="E11" s="7">
        <v>2006</v>
      </c>
      <c r="F11" s="16"/>
      <c r="G11" s="16"/>
    </row>
    <row r="12" spans="1:7">
      <c r="G12" s="14"/>
    </row>
    <row r="13" spans="1:7">
      <c r="A13" s="4" t="s">
        <v>16</v>
      </c>
      <c r="B13" s="8">
        <v>51421</v>
      </c>
      <c r="C13" s="8">
        <v>58054</v>
      </c>
      <c r="D13" s="8">
        <v>60651</v>
      </c>
      <c r="E13" s="8">
        <v>72122</v>
      </c>
      <c r="F13" s="11"/>
      <c r="G13" s="11"/>
    </row>
    <row r="14" spans="1:7">
      <c r="A14" s="4" t="s">
        <v>17</v>
      </c>
      <c r="B14" s="8">
        <v>12394</v>
      </c>
      <c r="C14" s="8">
        <v>17256</v>
      </c>
      <c r="D14" s="8">
        <v>25158</v>
      </c>
      <c r="E14" s="8">
        <v>30919</v>
      </c>
      <c r="F14" s="11"/>
      <c r="G14" s="11"/>
    </row>
    <row r="15" spans="1:7">
      <c r="A15" s="4" t="s">
        <v>18</v>
      </c>
      <c r="B15" s="8">
        <v>4350</v>
      </c>
      <c r="C15" s="8">
        <v>5398</v>
      </c>
      <c r="D15" s="8">
        <v>7358</v>
      </c>
      <c r="E15" s="8">
        <v>8714</v>
      </c>
      <c r="F15" s="11"/>
      <c r="G15" s="11"/>
    </row>
    <row r="16" spans="1:7">
      <c r="A16" s="4" t="s">
        <v>19</v>
      </c>
      <c r="B16" s="9">
        <v>3887</v>
      </c>
      <c r="C16" s="9">
        <v>3905</v>
      </c>
      <c r="D16" s="9">
        <v>9607</v>
      </c>
      <c r="E16" s="9">
        <v>15863</v>
      </c>
      <c r="F16" s="11"/>
      <c r="G16" s="11"/>
    </row>
    <row r="17" spans="1:7">
      <c r="A17" s="4" t="s">
        <v>5</v>
      </c>
      <c r="B17" s="8">
        <f>SUM(B13:B16)</f>
        <v>72052</v>
      </c>
      <c r="C17" s="8">
        <f>SUM(C13:C16)</f>
        <v>84613</v>
      </c>
      <c r="D17" s="8">
        <f>SUM(D13:D16)</f>
        <v>102774</v>
      </c>
      <c r="E17" s="8">
        <f>SUM(E13:E16)</f>
        <v>127618</v>
      </c>
      <c r="F17" s="11"/>
      <c r="G17" s="14"/>
    </row>
    <row r="18" spans="1:7">
      <c r="B18" s="8"/>
      <c r="C18" s="8"/>
      <c r="D18" s="8"/>
      <c r="E18" s="8"/>
      <c r="F18" s="11"/>
      <c r="G18" s="11"/>
    </row>
    <row r="19" spans="1:7">
      <c r="A19" s="4" t="s">
        <v>20</v>
      </c>
      <c r="B19" s="8">
        <v>146362</v>
      </c>
      <c r="C19" s="8">
        <v>201725</v>
      </c>
      <c r="D19" s="8">
        <v>268809</v>
      </c>
      <c r="E19" s="8">
        <v>345977</v>
      </c>
      <c r="F19" s="11"/>
      <c r="G19" s="14"/>
    </row>
    <row r="20" spans="1:7">
      <c r="A20" s="4" t="s">
        <v>27</v>
      </c>
      <c r="B20" s="8">
        <v>38421</v>
      </c>
      <c r="C20" s="8">
        <v>38334</v>
      </c>
      <c r="D20" s="8">
        <v>66084</v>
      </c>
      <c r="E20" s="8">
        <v>69014</v>
      </c>
      <c r="F20" s="11"/>
      <c r="G20" s="14"/>
    </row>
    <row r="21" spans="1:7">
      <c r="B21" s="8"/>
      <c r="C21" s="8"/>
      <c r="D21" s="8"/>
      <c r="E21" s="8"/>
      <c r="F21" s="11"/>
      <c r="G21" s="11"/>
    </row>
    <row r="22" spans="1:7" ht="16" thickBot="1">
      <c r="A22" s="4" t="s">
        <v>21</v>
      </c>
      <c r="B22" s="12">
        <f>SUM(B17:B20)</f>
        <v>256835</v>
      </c>
      <c r="C22" s="12">
        <f>SUM(C17:C20)</f>
        <v>324672</v>
      </c>
      <c r="D22" s="12">
        <f>SUM(D17:D20)</f>
        <v>437667</v>
      </c>
      <c r="E22" s="12">
        <f>SUM(E17:E20)</f>
        <v>542609</v>
      </c>
      <c r="F22" s="11"/>
      <c r="G22" s="11"/>
    </row>
    <row r="23" spans="1:7" ht="16" thickTop="1">
      <c r="B23" s="8"/>
      <c r="C23" s="8"/>
      <c r="D23" s="8"/>
      <c r="E23" s="8"/>
      <c r="F23" s="11"/>
      <c r="G23" s="11"/>
    </row>
    <row r="24" spans="1:7">
      <c r="A24" s="10"/>
      <c r="B24" s="8"/>
      <c r="C24" s="8"/>
      <c r="D24" s="8"/>
      <c r="E24" s="8"/>
      <c r="F24" s="11"/>
      <c r="G24" s="11"/>
    </row>
    <row r="25" spans="1:7">
      <c r="A25" s="4" t="s">
        <v>22</v>
      </c>
      <c r="B25" s="8">
        <v>8072</v>
      </c>
      <c r="C25" s="8">
        <v>5840</v>
      </c>
      <c r="D25" s="8">
        <v>4422</v>
      </c>
      <c r="E25" s="8">
        <v>5800</v>
      </c>
      <c r="F25" s="11"/>
      <c r="G25" s="11"/>
    </row>
    <row r="26" spans="1:7">
      <c r="A26" s="4" t="s">
        <v>23</v>
      </c>
      <c r="B26" s="9">
        <v>37571</v>
      </c>
      <c r="C26" s="9">
        <v>49865</v>
      </c>
      <c r="D26" s="9">
        <v>82443</v>
      </c>
      <c r="E26" s="9">
        <v>103810</v>
      </c>
      <c r="F26" s="11"/>
      <c r="G26" s="11"/>
    </row>
    <row r="27" spans="1:7">
      <c r="A27" s="4" t="s">
        <v>24</v>
      </c>
      <c r="B27" s="8">
        <f>B26+B25</f>
        <v>45643</v>
      </c>
      <c r="C27" s="8">
        <f>C26+C25</f>
        <v>55705</v>
      </c>
      <c r="D27" s="8">
        <f>D26+D25</f>
        <v>86865</v>
      </c>
      <c r="E27" s="8">
        <f>E26+E25</f>
        <v>109610</v>
      </c>
      <c r="F27" s="11"/>
      <c r="G27" s="14"/>
    </row>
    <row r="28" spans="1:7">
      <c r="B28" s="8"/>
      <c r="C28" s="8"/>
      <c r="D28" s="8"/>
      <c r="E28" s="8"/>
      <c r="F28" s="11"/>
      <c r="G28" s="11"/>
    </row>
    <row r="29" spans="1:7">
      <c r="A29" s="4" t="s">
        <v>25</v>
      </c>
      <c r="B29" s="9">
        <v>13616</v>
      </c>
      <c r="C29" s="9">
        <v>27604</v>
      </c>
      <c r="D29" s="9">
        <v>33824</v>
      </c>
      <c r="E29" s="9">
        <v>35333</v>
      </c>
      <c r="F29" s="11"/>
      <c r="G29" s="14"/>
    </row>
    <row r="30" spans="1:7">
      <c r="A30" s="4" t="s">
        <v>6</v>
      </c>
      <c r="B30" s="8">
        <f>B27+B29</f>
        <v>59259</v>
      </c>
      <c r="C30" s="8">
        <f>C27+C29</f>
        <v>83309</v>
      </c>
      <c r="D30" s="8">
        <f>D27+D29</f>
        <v>120689</v>
      </c>
      <c r="E30" s="8">
        <f>E27+E29</f>
        <v>144943</v>
      </c>
      <c r="F30" s="11"/>
      <c r="G30" s="11"/>
    </row>
    <row r="31" spans="1:7">
      <c r="B31" s="8"/>
      <c r="C31" s="8"/>
      <c r="D31" s="8"/>
      <c r="E31" s="8"/>
      <c r="F31" s="11"/>
      <c r="G31" s="11"/>
    </row>
    <row r="32" spans="1:7">
      <c r="A32" s="4" t="s">
        <v>4</v>
      </c>
      <c r="B32" s="8">
        <v>197576</v>
      </c>
      <c r="C32" s="8">
        <v>241363</v>
      </c>
      <c r="D32" s="8">
        <v>316978</v>
      </c>
      <c r="E32" s="8">
        <v>397666</v>
      </c>
      <c r="F32" s="11"/>
      <c r="G32" s="8"/>
    </row>
    <row r="33" spans="1:7" ht="16" thickBot="1">
      <c r="B33" s="12">
        <f>B30+B32</f>
        <v>256835</v>
      </c>
      <c r="C33" s="12">
        <f>C30+C32</f>
        <v>324672</v>
      </c>
      <c r="D33" s="12">
        <f>D30+D32</f>
        <v>437667</v>
      </c>
      <c r="E33" s="12">
        <f>E30+E32</f>
        <v>542609</v>
      </c>
      <c r="F33" s="11"/>
      <c r="G33" s="8"/>
    </row>
    <row r="34" spans="1:7" ht="16" thickTop="1"/>
    <row r="35" spans="1:7">
      <c r="A35" s="45" t="s">
        <v>91</v>
      </c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8"/>
  <sheetViews>
    <sheetView workbookViewId="0"/>
  </sheetViews>
  <sheetFormatPr baseColWidth="10" defaultColWidth="8.83203125" defaultRowHeight="11" x14ac:dyDescent="0"/>
  <cols>
    <col min="1" max="1" width="83.1640625" customWidth="1"/>
    <col min="2" max="2" width="12.6640625" customWidth="1"/>
  </cols>
  <sheetData>
    <row r="2" spans="1:2" ht="15">
      <c r="A2" s="50" t="s">
        <v>29</v>
      </c>
      <c r="B2" s="50"/>
    </row>
    <row r="3" spans="1:2" ht="15">
      <c r="A3" s="50" t="s">
        <v>30</v>
      </c>
      <c r="B3" s="50"/>
    </row>
    <row r="4" spans="1:2" ht="15">
      <c r="A4" s="50" t="s">
        <v>69</v>
      </c>
      <c r="B4" s="50"/>
    </row>
    <row r="5" spans="1:2" ht="15">
      <c r="A5" s="49" t="s">
        <v>88</v>
      </c>
      <c r="B5" s="49"/>
    </row>
    <row r="6" spans="1:2" ht="15">
      <c r="B6" s="38"/>
    </row>
    <row r="7" spans="1:2" ht="15">
      <c r="A7" s="4" t="s">
        <v>68</v>
      </c>
      <c r="B7" s="8">
        <v>1230</v>
      </c>
    </row>
    <row r="8" spans="1:2" ht="15">
      <c r="A8" s="4"/>
      <c r="B8" s="8"/>
    </row>
    <row r="9" spans="1:2" ht="15">
      <c r="A9" s="4" t="s">
        <v>2</v>
      </c>
      <c r="B9" s="8">
        <v>1050000</v>
      </c>
    </row>
    <row r="10" spans="1:2" ht="15">
      <c r="A10" s="4"/>
      <c r="B10" s="8"/>
    </row>
    <row r="11" spans="1:2" ht="15">
      <c r="A11" s="4" t="s">
        <v>12</v>
      </c>
      <c r="B11" s="8"/>
    </row>
    <row r="12" spans="1:2" ht="15">
      <c r="A12" s="4" t="s">
        <v>8</v>
      </c>
      <c r="B12" s="8">
        <v>738000</v>
      </c>
    </row>
    <row r="13" spans="1:2" ht="15">
      <c r="A13" s="4" t="s">
        <v>10</v>
      </c>
      <c r="B13" s="8">
        <v>86000</v>
      </c>
    </row>
    <row r="14" spans="1:2" ht="15">
      <c r="A14" s="4" t="s">
        <v>9</v>
      </c>
      <c r="B14" s="8">
        <v>60000</v>
      </c>
    </row>
    <row r="15" spans="1:2" ht="15">
      <c r="A15" s="4" t="s">
        <v>81</v>
      </c>
      <c r="B15" s="9">
        <v>78000</v>
      </c>
    </row>
    <row r="16" spans="1:2" ht="15">
      <c r="A16" s="4"/>
      <c r="B16" s="8">
        <f>SUM(B12:B15)</f>
        <v>962000</v>
      </c>
    </row>
    <row r="17" spans="1:2" ht="15">
      <c r="A17" s="4"/>
      <c r="B17" s="8"/>
    </row>
    <row r="18" spans="1:2" ht="15">
      <c r="A18" s="4" t="s">
        <v>63</v>
      </c>
      <c r="B18" s="8">
        <f>B9-B16</f>
        <v>88000</v>
      </c>
    </row>
    <row r="19" spans="1:2" ht="15">
      <c r="A19" s="10"/>
      <c r="B19" s="8"/>
    </row>
    <row r="20" spans="1:2" ht="15">
      <c r="A20" s="4" t="s">
        <v>14</v>
      </c>
      <c r="B20" s="9">
        <v>150</v>
      </c>
    </row>
    <row r="21" spans="1:2" ht="15">
      <c r="A21" s="4" t="s">
        <v>78</v>
      </c>
      <c r="B21" s="11">
        <f>B18-B20</f>
        <v>87850</v>
      </c>
    </row>
    <row r="22" spans="1:2" ht="15">
      <c r="A22" s="4" t="s">
        <v>3</v>
      </c>
      <c r="B22" s="8">
        <v>31500</v>
      </c>
    </row>
    <row r="23" spans="1:2" ht="16" thickBot="1">
      <c r="A23" s="4" t="s">
        <v>15</v>
      </c>
      <c r="B23" s="12">
        <f>B21-B22</f>
        <v>56350</v>
      </c>
    </row>
    <row r="24" spans="1:2" ht="12" thickTop="1"/>
    <row r="25" spans="1:2" ht="15">
      <c r="A25" s="4"/>
      <c r="B25" s="4"/>
    </row>
    <row r="26" spans="1:2" ht="15">
      <c r="A26" s="4" t="s">
        <v>26</v>
      </c>
      <c r="B26" s="8">
        <v>150000</v>
      </c>
    </row>
    <row r="27" spans="1:2" ht="15">
      <c r="A27" s="4" t="s">
        <v>82</v>
      </c>
      <c r="B27" s="8">
        <v>430000</v>
      </c>
    </row>
    <row r="28" spans="1:2" ht="15">
      <c r="A28" s="4" t="s">
        <v>27</v>
      </c>
      <c r="B28" s="9">
        <v>110000</v>
      </c>
    </row>
    <row r="29" spans="1:2" ht="15">
      <c r="A29" s="4" t="s">
        <v>73</v>
      </c>
      <c r="B29" s="11">
        <f>SUM(B26:B28)</f>
        <v>690000</v>
      </c>
    </row>
    <row r="30" spans="1:2" ht="15">
      <c r="A30" s="4"/>
      <c r="B30" s="4"/>
    </row>
    <row r="31" spans="1:2" ht="15">
      <c r="A31" s="4" t="s">
        <v>28</v>
      </c>
      <c r="B31" s="8">
        <v>130000</v>
      </c>
    </row>
    <row r="32" spans="1:2" ht="15">
      <c r="A32" s="4" t="s">
        <v>25</v>
      </c>
      <c r="B32" s="9">
        <v>45000</v>
      </c>
    </row>
    <row r="33" spans="1:2" ht="15">
      <c r="A33" s="4" t="s">
        <v>74</v>
      </c>
      <c r="B33" s="11">
        <f>B32+B31</f>
        <v>175000</v>
      </c>
    </row>
    <row r="34" spans="1:2" ht="15">
      <c r="A34" s="4"/>
      <c r="B34" s="4"/>
    </row>
    <row r="35" spans="1:2" ht="15">
      <c r="A35" s="4"/>
      <c r="B35" s="4"/>
    </row>
    <row r="36" spans="1:2" ht="15">
      <c r="A36" s="45" t="s">
        <v>80</v>
      </c>
      <c r="B36" s="4"/>
    </row>
    <row r="37" spans="1:2" ht="12">
      <c r="A37" s="45" t="s">
        <v>83</v>
      </c>
    </row>
    <row r="38" spans="1:2" ht="12">
      <c r="A38" s="45" t="s">
        <v>67</v>
      </c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3"/>
  <sheetViews>
    <sheetView workbookViewId="0"/>
  </sheetViews>
  <sheetFormatPr baseColWidth="10" defaultColWidth="9.1640625" defaultRowHeight="11" x14ac:dyDescent="0"/>
  <cols>
    <col min="1" max="1" width="11.6640625" style="1" customWidth="1"/>
    <col min="2" max="2" width="9.1640625" style="1"/>
    <col min="3" max="3" width="10.6640625" style="1" customWidth="1"/>
    <col min="4" max="16384" width="9.1640625" style="1"/>
  </cols>
  <sheetData>
    <row r="1" spans="1:3" ht="15">
      <c r="A1" s="5" t="s">
        <v>40</v>
      </c>
    </row>
    <row r="3" spans="1:3">
      <c r="B3" s="1" t="s">
        <v>42</v>
      </c>
      <c r="C3" s="1" t="s">
        <v>41</v>
      </c>
    </row>
    <row r="4" spans="1:3">
      <c r="A4" s="2">
        <v>38869</v>
      </c>
      <c r="B4" s="1">
        <v>65.53</v>
      </c>
      <c r="C4" s="1">
        <v>277.10000000000002</v>
      </c>
    </row>
    <row r="5" spans="1:3">
      <c r="A5" s="2">
        <v>38870</v>
      </c>
      <c r="B5" s="1">
        <v>65.95</v>
      </c>
      <c r="C5" s="1">
        <v>358.8</v>
      </c>
    </row>
    <row r="6" spans="1:3">
      <c r="A6" s="2">
        <v>38873</v>
      </c>
      <c r="B6" s="1">
        <v>64.62</v>
      </c>
      <c r="C6" s="1">
        <v>432.6</v>
      </c>
    </row>
    <row r="7" spans="1:3">
      <c r="A7" s="2">
        <v>38874</v>
      </c>
      <c r="B7" s="1">
        <v>64.62</v>
      </c>
      <c r="C7" s="1">
        <v>745.8</v>
      </c>
    </row>
    <row r="8" spans="1:3">
      <c r="A8" s="2">
        <v>38875</v>
      </c>
      <c r="B8" s="1">
        <v>62.47</v>
      </c>
      <c r="C8" s="1">
        <v>1373.1</v>
      </c>
    </row>
    <row r="9" spans="1:3">
      <c r="A9" s="2">
        <v>38876</v>
      </c>
      <c r="B9" s="1">
        <v>62.62</v>
      </c>
      <c r="C9" s="1">
        <v>794.2</v>
      </c>
    </row>
    <row r="10" spans="1:3">
      <c r="A10" s="2">
        <v>38877</v>
      </c>
      <c r="B10" s="1">
        <v>63.04</v>
      </c>
      <c r="C10" s="1">
        <v>549</v>
      </c>
    </row>
    <row r="11" spans="1:3">
      <c r="A11" s="2">
        <v>38880</v>
      </c>
      <c r="B11" s="1">
        <v>63.18</v>
      </c>
      <c r="C11" s="1">
        <v>714.9</v>
      </c>
    </row>
    <row r="12" spans="1:3">
      <c r="A12" s="2">
        <v>38881</v>
      </c>
      <c r="B12" s="1">
        <v>62.14</v>
      </c>
      <c r="C12" s="1">
        <v>584.1</v>
      </c>
    </row>
    <row r="13" spans="1:3">
      <c r="A13" s="2">
        <v>38882</v>
      </c>
      <c r="B13" s="1">
        <v>61.7</v>
      </c>
      <c r="C13" s="1">
        <v>427.5</v>
      </c>
    </row>
    <row r="14" spans="1:3">
      <c r="A14" s="2">
        <v>38883</v>
      </c>
      <c r="B14" s="1">
        <v>63.83</v>
      </c>
      <c r="C14" s="1">
        <v>428.8</v>
      </c>
    </row>
    <row r="15" spans="1:3">
      <c r="A15" s="2">
        <v>38884</v>
      </c>
      <c r="B15" s="1">
        <v>63.99</v>
      </c>
      <c r="C15" s="1">
        <v>264.89999999999998</v>
      </c>
    </row>
    <row r="16" spans="1:3">
      <c r="A16" s="2">
        <v>38887</v>
      </c>
      <c r="B16" s="1">
        <v>63.41</v>
      </c>
      <c r="C16" s="1">
        <v>555.20000000000005</v>
      </c>
    </row>
    <row r="17" spans="1:3">
      <c r="A17" s="2">
        <v>38888</v>
      </c>
      <c r="B17" s="1">
        <v>63.42</v>
      </c>
      <c r="C17" s="1">
        <v>192.4</v>
      </c>
    </row>
    <row r="18" spans="1:3">
      <c r="A18" s="2">
        <v>38889</v>
      </c>
      <c r="B18" s="1">
        <v>64.290000000000006</v>
      </c>
      <c r="C18" s="1">
        <v>369.2</v>
      </c>
    </row>
    <row r="19" spans="1:3">
      <c r="A19" s="2">
        <v>38890</v>
      </c>
      <c r="B19" s="1">
        <v>66.569999999999993</v>
      </c>
      <c r="C19" s="1">
        <v>1245.8</v>
      </c>
    </row>
    <row r="20" spans="1:3">
      <c r="A20" s="2">
        <v>38891</v>
      </c>
      <c r="B20" s="1">
        <v>66.73</v>
      </c>
      <c r="C20" s="1">
        <v>396.9</v>
      </c>
    </row>
    <row r="21" spans="1:3">
      <c r="A21" s="2">
        <v>38894</v>
      </c>
      <c r="B21" s="1">
        <v>67.5</v>
      </c>
      <c r="C21" s="1">
        <v>491.9</v>
      </c>
    </row>
    <row r="22" spans="1:3">
      <c r="A22" s="2">
        <v>38895</v>
      </c>
      <c r="B22" s="1">
        <v>67.03</v>
      </c>
      <c r="C22" s="1">
        <v>509.5</v>
      </c>
    </row>
    <row r="23" spans="1:3">
      <c r="A23" s="2">
        <v>38896</v>
      </c>
      <c r="B23" s="1">
        <v>65.58</v>
      </c>
      <c r="C23" s="1">
        <v>748.5</v>
      </c>
    </row>
    <row r="24" spans="1:3">
      <c r="A24" s="2">
        <v>38897</v>
      </c>
      <c r="B24" s="1">
        <v>66.87</v>
      </c>
      <c r="C24" s="1">
        <v>382.8</v>
      </c>
    </row>
    <row r="25" spans="1:3">
      <c r="A25" s="2">
        <v>38898</v>
      </c>
      <c r="B25" s="1">
        <v>67.239999999999995</v>
      </c>
      <c r="C25" s="1">
        <v>351.7</v>
      </c>
    </row>
    <row r="26" spans="1:3">
      <c r="A26" s="2">
        <v>38901</v>
      </c>
      <c r="B26" s="1">
        <v>66.94</v>
      </c>
      <c r="C26" s="1">
        <v>86.2</v>
      </c>
    </row>
    <row r="27" spans="1:3">
      <c r="A27" s="2">
        <v>38902</v>
      </c>
      <c r="B27" s="1">
        <v>66.94</v>
      </c>
      <c r="C27" s="1">
        <v>0</v>
      </c>
    </row>
    <row r="28" spans="1:3">
      <c r="A28" s="2">
        <v>38903</v>
      </c>
      <c r="B28" s="1">
        <v>66.37</v>
      </c>
      <c r="C28" s="1">
        <v>328.3</v>
      </c>
    </row>
    <row r="29" spans="1:3">
      <c r="A29" s="2">
        <v>38904</v>
      </c>
      <c r="B29" s="1">
        <v>65.5</v>
      </c>
      <c r="C29" s="1">
        <v>417.9</v>
      </c>
    </row>
    <row r="30" spans="1:3">
      <c r="A30" s="2">
        <v>38905</v>
      </c>
      <c r="B30" s="1">
        <v>64.150000000000006</v>
      </c>
      <c r="C30" s="1">
        <v>359.6</v>
      </c>
    </row>
    <row r="31" spans="1:3">
      <c r="A31" s="2">
        <v>38908</v>
      </c>
      <c r="B31" s="1">
        <v>64.83</v>
      </c>
      <c r="C31" s="1">
        <v>312.2</v>
      </c>
    </row>
    <row r="32" spans="1:3">
      <c r="A32" s="2">
        <v>38909</v>
      </c>
      <c r="B32" s="1">
        <v>64.44</v>
      </c>
      <c r="C32" s="1">
        <v>529.1</v>
      </c>
    </row>
    <row r="33" spans="1:3">
      <c r="A33" s="2">
        <v>38910</v>
      </c>
      <c r="B33" s="1">
        <v>63.83</v>
      </c>
      <c r="C33" s="1">
        <v>476.9</v>
      </c>
    </row>
    <row r="34" spans="1:3">
      <c r="A34" s="2">
        <v>38911</v>
      </c>
      <c r="B34" s="1">
        <v>61.25</v>
      </c>
      <c r="C34" s="1">
        <v>938.2</v>
      </c>
    </row>
    <row r="35" spans="1:3">
      <c r="A35" s="2">
        <v>38912</v>
      </c>
      <c r="B35" s="1">
        <v>62.1</v>
      </c>
      <c r="C35" s="1">
        <v>924.9</v>
      </c>
    </row>
    <row r="36" spans="1:3">
      <c r="A36" s="2">
        <v>38915</v>
      </c>
      <c r="B36" s="1">
        <v>60.71</v>
      </c>
      <c r="C36" s="1">
        <v>1229.8</v>
      </c>
    </row>
    <row r="37" spans="1:3">
      <c r="A37" s="2">
        <v>38916</v>
      </c>
      <c r="B37" s="1">
        <v>59.41</v>
      </c>
      <c r="C37" s="1">
        <v>861.3</v>
      </c>
    </row>
    <row r="38" spans="1:3">
      <c r="A38" s="2">
        <v>38917</v>
      </c>
      <c r="B38" s="1">
        <v>60.01</v>
      </c>
      <c r="C38" s="1">
        <v>729.7</v>
      </c>
    </row>
    <row r="39" spans="1:3">
      <c r="A39" s="2">
        <v>38918</v>
      </c>
      <c r="B39" s="1">
        <v>58.25</v>
      </c>
      <c r="C39" s="1">
        <v>1124.5</v>
      </c>
    </row>
    <row r="40" spans="1:3">
      <c r="A40" s="2">
        <v>38919</v>
      </c>
      <c r="B40" s="1">
        <v>57.69</v>
      </c>
      <c r="C40" s="1">
        <v>770.5</v>
      </c>
    </row>
    <row r="41" spans="1:3">
      <c r="A41" s="2">
        <v>38922</v>
      </c>
      <c r="B41" s="1">
        <v>59.56</v>
      </c>
      <c r="C41" s="1">
        <v>906</v>
      </c>
    </row>
    <row r="42" spans="1:3">
      <c r="A42" s="2">
        <v>38923</v>
      </c>
      <c r="B42" s="1">
        <v>59.27</v>
      </c>
      <c r="C42" s="1">
        <v>754.8</v>
      </c>
    </row>
    <row r="43" spans="1:3">
      <c r="A43" s="2">
        <v>38924</v>
      </c>
      <c r="B43" s="1">
        <v>51.93</v>
      </c>
      <c r="C43" s="1">
        <v>6267.6</v>
      </c>
    </row>
    <row r="44" spans="1:3">
      <c r="A44" s="2">
        <v>38925</v>
      </c>
      <c r="B44" s="1">
        <v>51.53</v>
      </c>
      <c r="C44" s="1">
        <v>1469</v>
      </c>
    </row>
    <row r="45" spans="1:3">
      <c r="A45" s="2">
        <v>38926</v>
      </c>
      <c r="B45" s="1">
        <v>52.59</v>
      </c>
      <c r="C45" s="1">
        <v>1053.8</v>
      </c>
    </row>
    <row r="46" spans="1:3">
      <c r="A46" s="2">
        <v>38929</v>
      </c>
      <c r="B46" s="1">
        <v>52.31</v>
      </c>
      <c r="C46" s="1">
        <v>660.6</v>
      </c>
    </row>
    <row r="47" spans="1:3">
      <c r="A47" s="2">
        <v>38930</v>
      </c>
      <c r="B47" s="1">
        <v>51.45</v>
      </c>
      <c r="C47" s="1">
        <v>630.9</v>
      </c>
    </row>
    <row r="48" spans="1:3">
      <c r="A48" s="2">
        <v>38931</v>
      </c>
      <c r="B48" s="1">
        <v>51.54</v>
      </c>
      <c r="C48" s="1">
        <v>684.5</v>
      </c>
    </row>
    <row r="49" spans="1:3">
      <c r="A49" s="2">
        <v>38932</v>
      </c>
      <c r="B49" s="1">
        <v>51.56</v>
      </c>
      <c r="C49" s="1">
        <v>673.5</v>
      </c>
    </row>
    <row r="50" spans="1:3">
      <c r="A50" s="2">
        <v>38933</v>
      </c>
      <c r="B50" s="1">
        <v>51.5</v>
      </c>
      <c r="C50" s="1">
        <v>659.8</v>
      </c>
    </row>
    <row r="51" spans="1:3">
      <c r="A51" s="2">
        <v>38936</v>
      </c>
      <c r="B51" s="1">
        <v>50.61</v>
      </c>
      <c r="C51" s="1">
        <v>465.2</v>
      </c>
    </row>
    <row r="52" spans="1:3">
      <c r="A52" s="2">
        <v>38937</v>
      </c>
      <c r="B52" s="1">
        <v>50.1</v>
      </c>
      <c r="C52" s="1">
        <v>467</v>
      </c>
    </row>
    <row r="53" spans="1:3">
      <c r="A53" s="2">
        <v>38938</v>
      </c>
      <c r="B53" s="1">
        <v>46.85</v>
      </c>
      <c r="C53" s="1">
        <v>1755.4</v>
      </c>
    </row>
    <row r="54" spans="1:3">
      <c r="A54" s="2">
        <v>38939</v>
      </c>
      <c r="B54" s="1">
        <v>48.08</v>
      </c>
      <c r="C54" s="1">
        <v>1258.8</v>
      </c>
    </row>
    <row r="55" spans="1:3">
      <c r="A55" s="2">
        <v>38940</v>
      </c>
      <c r="B55" s="1">
        <v>47.95</v>
      </c>
      <c r="C55" s="1">
        <v>426.1</v>
      </c>
    </row>
    <row r="56" spans="1:3">
      <c r="A56" s="2">
        <v>38943</v>
      </c>
      <c r="B56" s="1">
        <v>48.26</v>
      </c>
      <c r="C56" s="1">
        <v>413.2</v>
      </c>
    </row>
    <row r="57" spans="1:3">
      <c r="A57" s="2">
        <v>38944</v>
      </c>
      <c r="B57" s="1">
        <v>49.81</v>
      </c>
      <c r="C57" s="1">
        <v>962.2</v>
      </c>
    </row>
    <row r="58" spans="1:3">
      <c r="A58" s="2">
        <v>38945</v>
      </c>
      <c r="B58" s="1">
        <v>51.96</v>
      </c>
      <c r="C58" s="1">
        <v>890.7</v>
      </c>
    </row>
    <row r="59" spans="1:3">
      <c r="A59" s="2">
        <v>38946</v>
      </c>
      <c r="B59" s="1">
        <v>53.46</v>
      </c>
      <c r="C59" s="1">
        <v>916.1</v>
      </c>
    </row>
    <row r="60" spans="1:3">
      <c r="A60" s="2">
        <v>38947</v>
      </c>
      <c r="B60" s="1">
        <v>52.4</v>
      </c>
      <c r="C60" s="1">
        <v>641.79999999999995</v>
      </c>
    </row>
    <row r="61" spans="1:3">
      <c r="A61" s="2">
        <v>38950</v>
      </c>
      <c r="B61" s="1">
        <v>51.39</v>
      </c>
      <c r="C61" s="1">
        <v>572.70000000000005</v>
      </c>
    </row>
    <row r="62" spans="1:3">
      <c r="A62" s="2">
        <v>38951</v>
      </c>
      <c r="B62" s="1">
        <v>51.62</v>
      </c>
      <c r="C62" s="1">
        <v>532.9</v>
      </c>
    </row>
    <row r="63" spans="1:3">
      <c r="A63" s="2">
        <v>38952</v>
      </c>
      <c r="B63" s="1">
        <v>51.15</v>
      </c>
      <c r="C63" s="1">
        <v>531.5</v>
      </c>
    </row>
    <row r="64" spans="1:3">
      <c r="A64" s="2">
        <v>38953</v>
      </c>
      <c r="B64" s="1">
        <v>50.12</v>
      </c>
      <c r="C64" s="1">
        <v>856.1</v>
      </c>
    </row>
    <row r="65" spans="1:3">
      <c r="A65" s="2">
        <v>38954</v>
      </c>
      <c r="B65" s="1">
        <v>49.16</v>
      </c>
      <c r="C65" s="1">
        <v>578.70000000000005</v>
      </c>
    </row>
    <row r="66" spans="1:3">
      <c r="A66" s="2">
        <v>38957</v>
      </c>
      <c r="B66" s="1">
        <v>50.29</v>
      </c>
      <c r="C66" s="1">
        <v>701</v>
      </c>
    </row>
    <row r="67" spans="1:3">
      <c r="A67" s="2">
        <v>38958</v>
      </c>
      <c r="B67" s="1">
        <v>51.9</v>
      </c>
      <c r="C67" s="1">
        <v>862.2</v>
      </c>
    </row>
    <row r="68" spans="1:3">
      <c r="A68" s="2">
        <v>38959</v>
      </c>
      <c r="B68" s="1">
        <v>53.6</v>
      </c>
      <c r="C68" s="1">
        <v>901.5</v>
      </c>
    </row>
    <row r="69" spans="1:3">
      <c r="A69" s="2">
        <v>38960</v>
      </c>
      <c r="B69" s="1">
        <v>51.9</v>
      </c>
      <c r="C69" s="1">
        <v>1038.7</v>
      </c>
    </row>
    <row r="70" spans="1:3">
      <c r="A70" s="2">
        <v>38961</v>
      </c>
      <c r="B70" s="1">
        <v>52.88</v>
      </c>
      <c r="C70" s="1">
        <v>491.3</v>
      </c>
    </row>
    <row r="71" spans="1:3">
      <c r="A71" s="2">
        <v>38964</v>
      </c>
      <c r="B71" s="1">
        <v>52.88</v>
      </c>
      <c r="C71" s="1">
        <v>0</v>
      </c>
    </row>
    <row r="72" spans="1:3">
      <c r="A72" s="2">
        <v>38965</v>
      </c>
      <c r="B72" s="1">
        <v>54.75</v>
      </c>
      <c r="C72" s="1">
        <v>1403.2</v>
      </c>
    </row>
    <row r="73" spans="1:3">
      <c r="A73" s="2">
        <v>38966</v>
      </c>
      <c r="B73" s="1">
        <v>52.03</v>
      </c>
      <c r="C73" s="1">
        <v>1591.5</v>
      </c>
    </row>
    <row r="74" spans="1:3">
      <c r="A74" s="2">
        <v>38967</v>
      </c>
      <c r="B74" s="1">
        <v>51.52</v>
      </c>
      <c r="C74" s="1">
        <v>1200.3</v>
      </c>
    </row>
    <row r="75" spans="1:3">
      <c r="A75" s="2">
        <v>38968</v>
      </c>
      <c r="B75" s="1">
        <v>52.72</v>
      </c>
      <c r="C75" s="1">
        <v>573.6</v>
      </c>
    </row>
    <row r="76" spans="1:3">
      <c r="A76" s="2">
        <v>38971</v>
      </c>
      <c r="B76" s="1">
        <v>53.35</v>
      </c>
      <c r="C76" s="1">
        <v>748.2</v>
      </c>
    </row>
    <row r="77" spans="1:3">
      <c r="A77" s="2">
        <v>38972</v>
      </c>
      <c r="B77" s="1">
        <v>57.67</v>
      </c>
      <c r="C77" s="1">
        <v>2127.9</v>
      </c>
    </row>
    <row r="78" spans="1:3">
      <c r="A78" s="2">
        <v>38973</v>
      </c>
      <c r="B78" s="1">
        <v>56.89</v>
      </c>
      <c r="C78" s="1">
        <v>857.3</v>
      </c>
    </row>
    <row r="79" spans="1:3">
      <c r="A79" s="2">
        <v>38974</v>
      </c>
      <c r="B79" s="1">
        <v>57.46</v>
      </c>
      <c r="C79" s="1">
        <v>690.3</v>
      </c>
    </row>
    <row r="80" spans="1:3">
      <c r="A80" s="2">
        <v>38975</v>
      </c>
      <c r="B80" s="1">
        <v>58.9</v>
      </c>
      <c r="C80" s="1">
        <v>724</v>
      </c>
    </row>
    <row r="81" spans="1:3">
      <c r="A81" s="2">
        <v>38978</v>
      </c>
      <c r="B81" s="1">
        <v>58.22</v>
      </c>
      <c r="C81" s="1">
        <v>926.8</v>
      </c>
    </row>
    <row r="82" spans="1:3">
      <c r="A82" s="2">
        <v>38979</v>
      </c>
      <c r="B82" s="1">
        <v>58.09</v>
      </c>
      <c r="C82" s="1">
        <v>651.79999999999995</v>
      </c>
    </row>
    <row r="83" spans="1:3">
      <c r="A83" s="2">
        <v>38980</v>
      </c>
      <c r="B83" s="1">
        <v>60.6</v>
      </c>
      <c r="C83" s="1">
        <v>946</v>
      </c>
    </row>
    <row r="84" spans="1:3">
      <c r="A84" s="2">
        <v>38981</v>
      </c>
      <c r="B84" s="1">
        <v>60.08</v>
      </c>
      <c r="C84" s="1">
        <v>887</v>
      </c>
    </row>
    <row r="85" spans="1:3">
      <c r="A85" s="2">
        <v>38982</v>
      </c>
      <c r="B85" s="1">
        <v>59.03</v>
      </c>
      <c r="C85" s="1">
        <v>633.9</v>
      </c>
    </row>
    <row r="86" spans="1:3">
      <c r="A86" s="2">
        <v>38985</v>
      </c>
      <c r="B86" s="1">
        <v>60.11</v>
      </c>
      <c r="C86" s="1">
        <v>757.9</v>
      </c>
    </row>
    <row r="87" spans="1:3">
      <c r="A87" s="2">
        <v>38986</v>
      </c>
      <c r="B87" s="1">
        <v>60.11</v>
      </c>
      <c r="C87" s="1">
        <v>504</v>
      </c>
    </row>
    <row r="88" spans="1:3">
      <c r="A88" s="2">
        <v>38987</v>
      </c>
      <c r="B88" s="1">
        <v>59.57</v>
      </c>
      <c r="C88" s="1">
        <v>508.9</v>
      </c>
    </row>
    <row r="89" spans="1:3">
      <c r="A89" s="2">
        <v>38988</v>
      </c>
      <c r="B89" s="1">
        <v>59.1</v>
      </c>
      <c r="C89" s="1">
        <v>655.7</v>
      </c>
    </row>
    <row r="90" spans="1:3">
      <c r="A90" s="2">
        <v>38989</v>
      </c>
      <c r="B90" s="1">
        <v>58.25</v>
      </c>
      <c r="C90" s="1">
        <v>407.7</v>
      </c>
    </row>
    <row r="91" spans="1:3">
      <c r="A91" s="2">
        <v>38992</v>
      </c>
      <c r="B91" s="1">
        <v>58.17</v>
      </c>
      <c r="C91" s="1">
        <v>642.5</v>
      </c>
    </row>
    <row r="92" spans="1:3">
      <c r="A92" s="2">
        <v>38993</v>
      </c>
      <c r="B92" s="1">
        <v>58.35</v>
      </c>
      <c r="C92" s="1">
        <v>774.9</v>
      </c>
    </row>
    <row r="93" spans="1:3">
      <c r="A93" s="2">
        <v>38994</v>
      </c>
      <c r="B93" s="1">
        <v>64.75</v>
      </c>
      <c r="C93" s="1">
        <v>3400.1</v>
      </c>
    </row>
    <row r="94" spans="1:3">
      <c r="A94" s="2">
        <v>38995</v>
      </c>
      <c r="B94" s="1">
        <v>65.680000000000007</v>
      </c>
      <c r="C94" s="1">
        <v>1166</v>
      </c>
    </row>
    <row r="95" spans="1:3">
      <c r="A95" s="2">
        <v>38996</v>
      </c>
      <c r="B95" s="1">
        <v>64.41</v>
      </c>
      <c r="C95" s="1">
        <v>730.9</v>
      </c>
    </row>
    <row r="96" spans="1:3">
      <c r="A96" s="2">
        <v>38999</v>
      </c>
      <c r="B96" s="1">
        <v>66.02</v>
      </c>
      <c r="C96" s="1">
        <v>595.9</v>
      </c>
    </row>
    <row r="97" spans="1:3">
      <c r="A97" s="2">
        <v>39000</v>
      </c>
      <c r="B97" s="1">
        <v>65.19</v>
      </c>
      <c r="C97" s="1">
        <v>941.8</v>
      </c>
    </row>
    <row r="98" spans="1:3">
      <c r="A98" s="2">
        <v>39001</v>
      </c>
      <c r="B98" s="1">
        <v>64.22</v>
      </c>
      <c r="C98" s="1">
        <v>813.9</v>
      </c>
    </row>
    <row r="99" spans="1:3">
      <c r="A99" s="2">
        <v>39002</v>
      </c>
      <c r="B99" s="1">
        <v>67.2</v>
      </c>
      <c r="C99" s="1">
        <v>1398.8</v>
      </c>
    </row>
    <row r="100" spans="1:3">
      <c r="A100" s="2">
        <v>39003</v>
      </c>
      <c r="B100" s="1">
        <v>66.8</v>
      </c>
      <c r="C100" s="1">
        <v>849.3</v>
      </c>
    </row>
    <row r="101" spans="1:3">
      <c r="A101" s="2">
        <v>39006</v>
      </c>
      <c r="B101" s="1">
        <v>67.03</v>
      </c>
      <c r="C101" s="1">
        <v>769</v>
      </c>
    </row>
    <row r="102" spans="1:3">
      <c r="A102" s="2">
        <v>39007</v>
      </c>
      <c r="B102" s="1">
        <v>66.47</v>
      </c>
      <c r="C102" s="1">
        <v>571.29999999999995</v>
      </c>
    </row>
    <row r="103" spans="1:3">
      <c r="A103" s="2">
        <v>39008</v>
      </c>
      <c r="B103" s="1">
        <v>66.900000000000006</v>
      </c>
      <c r="C103" s="1">
        <v>651.1</v>
      </c>
    </row>
    <row r="104" spans="1:3">
      <c r="A104" s="2">
        <v>39009</v>
      </c>
      <c r="B104" s="1">
        <v>65.58</v>
      </c>
      <c r="C104" s="1">
        <v>725.5</v>
      </c>
    </row>
    <row r="105" spans="1:3">
      <c r="A105" s="2">
        <v>39010</v>
      </c>
      <c r="B105" s="1">
        <v>64.790000000000006</v>
      </c>
      <c r="C105" s="1">
        <v>620</v>
      </c>
    </row>
    <row r="106" spans="1:3">
      <c r="A106" s="2">
        <v>39013</v>
      </c>
      <c r="B106" s="1">
        <v>66.010000000000005</v>
      </c>
      <c r="C106" s="1">
        <v>801.8</v>
      </c>
    </row>
    <row r="107" spans="1:3">
      <c r="A107" s="2">
        <v>39014</v>
      </c>
      <c r="B107" s="1">
        <v>68.7</v>
      </c>
      <c r="C107" s="1">
        <v>1196</v>
      </c>
    </row>
    <row r="108" spans="1:3">
      <c r="A108" s="2">
        <v>39015</v>
      </c>
      <c r="B108" s="1">
        <v>64.41</v>
      </c>
      <c r="C108" s="1">
        <v>4101.2</v>
      </c>
    </row>
    <row r="109" spans="1:3">
      <c r="A109" s="2">
        <v>39016</v>
      </c>
      <c r="B109" s="1">
        <v>64.33</v>
      </c>
      <c r="C109" s="1">
        <v>874.8</v>
      </c>
    </row>
    <row r="110" spans="1:3">
      <c r="A110" s="2">
        <v>39017</v>
      </c>
      <c r="B110" s="1">
        <v>62.03</v>
      </c>
      <c r="C110" s="1">
        <v>1089.2</v>
      </c>
    </row>
    <row r="111" spans="1:3">
      <c r="A111" s="2">
        <v>39020</v>
      </c>
      <c r="B111" s="1">
        <v>61.98</v>
      </c>
      <c r="C111" s="1">
        <v>1411.6</v>
      </c>
    </row>
    <row r="112" spans="1:3">
      <c r="A112" s="2">
        <v>39021</v>
      </c>
      <c r="B112" s="1">
        <v>61.8</v>
      </c>
      <c r="C112" s="1">
        <v>923.5</v>
      </c>
    </row>
    <row r="113" spans="1:3">
      <c r="A113" s="2">
        <v>39022</v>
      </c>
      <c r="B113" s="1">
        <v>61.27</v>
      </c>
      <c r="C113" s="1">
        <v>1157.2</v>
      </c>
    </row>
    <row r="114" spans="1:3">
      <c r="A114" s="2">
        <v>39023</v>
      </c>
      <c r="B114" s="1">
        <v>60.66</v>
      </c>
      <c r="C114" s="1">
        <v>974.1</v>
      </c>
    </row>
    <row r="115" spans="1:3">
      <c r="A115" s="2">
        <v>39024</v>
      </c>
      <c r="B115" s="1">
        <v>59.15</v>
      </c>
      <c r="C115" s="1">
        <v>1138.8</v>
      </c>
    </row>
    <row r="116" spans="1:3">
      <c r="A116" s="2">
        <v>39027</v>
      </c>
      <c r="B116" s="1">
        <v>60.83</v>
      </c>
      <c r="C116" s="1">
        <v>813.7</v>
      </c>
    </row>
    <row r="117" spans="1:3">
      <c r="A117" s="2">
        <v>39028</v>
      </c>
      <c r="B117" s="1">
        <v>60.64</v>
      </c>
      <c r="C117" s="1">
        <v>435.4</v>
      </c>
    </row>
    <row r="118" spans="1:3">
      <c r="A118" s="2">
        <v>39029</v>
      </c>
      <c r="B118" s="1">
        <v>61.47</v>
      </c>
      <c r="C118" s="1">
        <v>584.9</v>
      </c>
    </row>
    <row r="119" spans="1:3">
      <c r="A119" s="2">
        <v>39030</v>
      </c>
      <c r="B119" s="1">
        <v>59.99</v>
      </c>
      <c r="C119" s="1">
        <v>529</v>
      </c>
    </row>
    <row r="120" spans="1:3">
      <c r="A120" s="2">
        <v>39031</v>
      </c>
      <c r="B120" s="1">
        <v>60.47</v>
      </c>
      <c r="C120" s="1">
        <v>499.4</v>
      </c>
    </row>
    <row r="121" spans="1:3">
      <c r="A121" s="2">
        <v>39034</v>
      </c>
      <c r="B121" s="1">
        <v>59.52</v>
      </c>
      <c r="C121" s="1">
        <v>758.6</v>
      </c>
    </row>
    <row r="122" spans="1:3">
      <c r="A122" s="2">
        <v>39035</v>
      </c>
      <c r="B122" s="1">
        <v>60.58</v>
      </c>
      <c r="C122" s="1">
        <v>581.29999999999995</v>
      </c>
    </row>
    <row r="123" spans="1:3">
      <c r="A123" s="2">
        <v>39036</v>
      </c>
      <c r="B123" s="1">
        <v>61.97</v>
      </c>
      <c r="C123" s="1">
        <v>649.20000000000005</v>
      </c>
    </row>
    <row r="124" spans="1:3">
      <c r="A124" s="2">
        <v>39037</v>
      </c>
      <c r="B124" s="1">
        <v>61.82</v>
      </c>
      <c r="C124" s="1">
        <v>508.5</v>
      </c>
    </row>
    <row r="125" spans="1:3">
      <c r="A125" s="2">
        <v>39038</v>
      </c>
      <c r="B125" s="1">
        <v>61.58</v>
      </c>
      <c r="C125" s="1">
        <v>576.1</v>
      </c>
    </row>
    <row r="126" spans="1:3">
      <c r="A126" s="2">
        <v>39041</v>
      </c>
      <c r="B126" s="1">
        <v>61.26</v>
      </c>
      <c r="C126" s="1">
        <v>453.1</v>
      </c>
    </row>
    <row r="127" spans="1:3">
      <c r="A127" s="2">
        <v>39042</v>
      </c>
      <c r="B127" s="1">
        <v>60.25</v>
      </c>
      <c r="C127" s="1">
        <v>1248</v>
      </c>
    </row>
    <row r="128" spans="1:3">
      <c r="A128" s="2">
        <v>39043</v>
      </c>
      <c r="B128" s="1">
        <v>60.87</v>
      </c>
      <c r="C128" s="1">
        <v>568.29999999999995</v>
      </c>
    </row>
    <row r="129" spans="1:3">
      <c r="A129" s="2">
        <v>39044</v>
      </c>
      <c r="B129" s="1">
        <v>60.87</v>
      </c>
      <c r="C129" s="1">
        <v>0</v>
      </c>
    </row>
    <row r="130" spans="1:3">
      <c r="A130" s="2">
        <v>39045</v>
      </c>
      <c r="B130" s="1">
        <v>60.97</v>
      </c>
      <c r="C130" s="1">
        <v>115.9</v>
      </c>
    </row>
    <row r="131" spans="1:3">
      <c r="A131" s="2">
        <v>39048</v>
      </c>
      <c r="B131" s="1">
        <v>59</v>
      </c>
      <c r="C131" s="1">
        <v>661.7</v>
      </c>
    </row>
    <row r="132" spans="1:3">
      <c r="A132" s="2">
        <v>39049</v>
      </c>
      <c r="B132" s="1">
        <v>58.08</v>
      </c>
      <c r="C132" s="1">
        <v>968.6</v>
      </c>
    </row>
    <row r="133" spans="1:3">
      <c r="A133" s="2">
        <v>39050</v>
      </c>
      <c r="B133" s="1">
        <v>57.6</v>
      </c>
      <c r="C133" s="1">
        <v>1158.9000000000001</v>
      </c>
    </row>
    <row r="134" spans="1:3">
      <c r="A134" s="2">
        <v>39051</v>
      </c>
      <c r="B134" s="1">
        <v>57.45</v>
      </c>
      <c r="C134" s="1">
        <v>685.2</v>
      </c>
    </row>
    <row r="135" spans="1:3">
      <c r="A135" s="2">
        <v>39052</v>
      </c>
      <c r="B135" s="1">
        <v>56.9</v>
      </c>
      <c r="C135" s="1">
        <v>1330.7</v>
      </c>
    </row>
    <row r="136" spans="1:3">
      <c r="A136" s="2">
        <v>39055</v>
      </c>
      <c r="B136" s="1">
        <v>58.68</v>
      </c>
      <c r="C136" s="1">
        <v>632.9</v>
      </c>
    </row>
    <row r="137" spans="1:3">
      <c r="A137" s="2">
        <v>39056</v>
      </c>
      <c r="B137" s="1">
        <v>58.79</v>
      </c>
      <c r="C137" s="1">
        <v>786</v>
      </c>
    </row>
    <row r="138" spans="1:3">
      <c r="A138" s="2">
        <v>39057</v>
      </c>
      <c r="B138" s="1">
        <v>56.94</v>
      </c>
      <c r="C138" s="1">
        <v>3162</v>
      </c>
    </row>
    <row r="139" spans="1:3">
      <c r="A139" s="2">
        <v>39058</v>
      </c>
      <c r="B139" s="1">
        <v>56.7</v>
      </c>
      <c r="C139" s="1">
        <v>1556.3</v>
      </c>
    </row>
    <row r="140" spans="1:3">
      <c r="A140" s="2">
        <v>39059</v>
      </c>
      <c r="B140" s="1">
        <v>56.89</v>
      </c>
      <c r="C140" s="1">
        <v>1074.5</v>
      </c>
    </row>
    <row r="141" spans="1:3">
      <c r="A141" s="2">
        <v>39062</v>
      </c>
      <c r="B141" s="1">
        <v>56.74</v>
      </c>
      <c r="C141" s="1">
        <v>689</v>
      </c>
    </row>
    <row r="142" spans="1:3">
      <c r="A142" s="2">
        <v>39063</v>
      </c>
      <c r="B142" s="1">
        <v>55.63</v>
      </c>
      <c r="C142" s="1">
        <v>870</v>
      </c>
    </row>
    <row r="143" spans="1:3">
      <c r="A143" s="2">
        <v>39064</v>
      </c>
      <c r="B143" s="1">
        <v>55.7</v>
      </c>
      <c r="C143" s="1">
        <v>777.1</v>
      </c>
    </row>
    <row r="144" spans="1:3">
      <c r="A144" s="2">
        <v>39065</v>
      </c>
      <c r="B144" s="1">
        <v>55.68</v>
      </c>
      <c r="C144" s="1">
        <v>487.4</v>
      </c>
    </row>
    <row r="145" spans="1:3">
      <c r="A145" s="2">
        <v>39066</v>
      </c>
      <c r="B145" s="1">
        <v>55.97</v>
      </c>
      <c r="C145" s="1">
        <v>682</v>
      </c>
    </row>
    <row r="146" spans="1:3">
      <c r="A146" s="2">
        <v>39069</v>
      </c>
      <c r="B146" s="1">
        <v>55.9</v>
      </c>
      <c r="C146" s="1">
        <v>518.6</v>
      </c>
    </row>
    <row r="147" spans="1:3">
      <c r="A147" s="2">
        <v>39070</v>
      </c>
      <c r="B147" s="1">
        <v>55.52</v>
      </c>
      <c r="C147" s="1">
        <v>505.9</v>
      </c>
    </row>
    <row r="148" spans="1:3">
      <c r="A148" s="2">
        <v>39071</v>
      </c>
      <c r="B148" s="1">
        <v>56.08</v>
      </c>
      <c r="C148" s="1">
        <v>452.9</v>
      </c>
    </row>
    <row r="149" spans="1:3">
      <c r="A149" s="2">
        <v>39072</v>
      </c>
      <c r="B149" s="1">
        <v>55.77</v>
      </c>
      <c r="C149" s="1">
        <v>602.9</v>
      </c>
    </row>
    <row r="150" spans="1:3">
      <c r="A150" s="2">
        <v>39073</v>
      </c>
      <c r="B150" s="1">
        <v>55.82</v>
      </c>
      <c r="C150" s="1">
        <v>272.7</v>
      </c>
    </row>
    <row r="151" spans="1:3">
      <c r="A151" s="2">
        <v>39076</v>
      </c>
      <c r="B151" s="1">
        <v>55.82</v>
      </c>
      <c r="C151" s="1">
        <v>0</v>
      </c>
    </row>
    <row r="152" spans="1:3">
      <c r="A152" s="2">
        <v>39077</v>
      </c>
      <c r="B152" s="1">
        <v>55.47</v>
      </c>
      <c r="C152" s="1">
        <v>370.7</v>
      </c>
    </row>
    <row r="153" spans="1:3">
      <c r="A153" s="2">
        <v>39078</v>
      </c>
      <c r="B153" s="1">
        <v>56.1</v>
      </c>
      <c r="C153" s="1">
        <v>365.2</v>
      </c>
    </row>
    <row r="154" spans="1:3">
      <c r="A154" s="2">
        <v>39079</v>
      </c>
      <c r="B154" s="1">
        <v>56.47</v>
      </c>
      <c r="C154" s="1">
        <v>682.4</v>
      </c>
    </row>
    <row r="155" spans="1:3">
      <c r="A155" s="2">
        <v>39080</v>
      </c>
      <c r="B155" s="1">
        <v>55.91</v>
      </c>
      <c r="C155" s="1">
        <v>429.4</v>
      </c>
    </row>
    <row r="156" spans="1:3">
      <c r="A156" s="2">
        <v>39083</v>
      </c>
      <c r="B156" s="1">
        <v>55.91</v>
      </c>
      <c r="C156" s="1">
        <v>0</v>
      </c>
    </row>
    <row r="157" spans="1:3">
      <c r="A157" s="2">
        <v>39084</v>
      </c>
      <c r="B157" s="1">
        <v>55.91</v>
      </c>
      <c r="C157" s="1">
        <v>0</v>
      </c>
    </row>
    <row r="158" spans="1:3">
      <c r="A158" s="2">
        <v>39085</v>
      </c>
      <c r="B158" s="1">
        <v>56.01</v>
      </c>
      <c r="C158" s="1">
        <v>842.6</v>
      </c>
    </row>
    <row r="159" spans="1:3">
      <c r="A159" s="2">
        <v>39086</v>
      </c>
      <c r="B159" s="1">
        <v>56.75</v>
      </c>
      <c r="C159" s="1">
        <v>847.9</v>
      </c>
    </row>
    <row r="160" spans="1:3">
      <c r="A160" s="2">
        <v>39087</v>
      </c>
      <c r="B160" s="1">
        <v>55.95</v>
      </c>
      <c r="C160" s="1">
        <v>658.2</v>
      </c>
    </row>
    <row r="161" spans="1:3">
      <c r="A161" s="2">
        <v>39090</v>
      </c>
      <c r="B161" s="1">
        <v>56.15</v>
      </c>
      <c r="C161" s="1">
        <v>554.79999999999995</v>
      </c>
    </row>
    <row r="162" spans="1:3">
      <c r="A162" s="2">
        <v>39091</v>
      </c>
      <c r="B162" s="1">
        <v>57.27</v>
      </c>
      <c r="C162" s="1">
        <v>818.5</v>
      </c>
    </row>
    <row r="163" spans="1:3">
      <c r="A163" s="2">
        <v>39092</v>
      </c>
      <c r="B163" s="1">
        <v>56.79</v>
      </c>
      <c r="C163" s="1">
        <v>585.9</v>
      </c>
    </row>
    <row r="164" spans="1:3">
      <c r="A164" s="2">
        <v>39093</v>
      </c>
      <c r="B164" s="1">
        <v>58.4</v>
      </c>
      <c r="C164" s="1">
        <v>732.9</v>
      </c>
    </row>
    <row r="165" spans="1:3">
      <c r="A165" s="2">
        <v>39094</v>
      </c>
      <c r="B165" s="1">
        <v>57.92</v>
      </c>
      <c r="C165" s="1">
        <v>567.5</v>
      </c>
    </row>
    <row r="166" spans="1:3">
      <c r="A166" s="2">
        <v>39097</v>
      </c>
      <c r="B166" s="1">
        <v>57.92</v>
      </c>
      <c r="C166" s="1">
        <v>0</v>
      </c>
    </row>
    <row r="167" spans="1:3">
      <c r="A167" s="2">
        <v>39098</v>
      </c>
      <c r="B167" s="1">
        <v>58.54</v>
      </c>
      <c r="C167" s="1">
        <v>394.6</v>
      </c>
    </row>
    <row r="168" spans="1:3">
      <c r="A168" s="2">
        <v>39099</v>
      </c>
      <c r="B168" s="1">
        <v>57.63</v>
      </c>
      <c r="C168" s="1">
        <v>637.1</v>
      </c>
    </row>
    <row r="169" spans="1:3">
      <c r="A169" s="2">
        <v>39100</v>
      </c>
      <c r="B169" s="1">
        <v>56.38</v>
      </c>
      <c r="C169" s="1">
        <v>604.4</v>
      </c>
    </row>
    <row r="170" spans="1:3">
      <c r="A170" s="2">
        <v>39101</v>
      </c>
      <c r="B170" s="1">
        <v>55.67</v>
      </c>
      <c r="C170" s="1">
        <v>613</v>
      </c>
    </row>
    <row r="171" spans="1:3">
      <c r="A171" s="2">
        <v>39104</v>
      </c>
      <c r="B171" s="1">
        <v>55.2</v>
      </c>
      <c r="C171" s="1">
        <v>622.9</v>
      </c>
    </row>
    <row r="172" spans="1:3">
      <c r="A172" s="2">
        <v>39105</v>
      </c>
      <c r="B172" s="1">
        <v>54.87</v>
      </c>
      <c r="C172" s="1">
        <v>376.8</v>
      </c>
    </row>
    <row r="173" spans="1:3">
      <c r="A173" s="2">
        <v>39106</v>
      </c>
      <c r="B173" s="1">
        <v>55.11</v>
      </c>
      <c r="C173" s="1">
        <v>446.8</v>
      </c>
    </row>
    <row r="174" spans="1:3">
      <c r="A174" s="2">
        <v>39107</v>
      </c>
      <c r="B174" s="1">
        <v>54.5</v>
      </c>
      <c r="C174" s="1">
        <v>620.6</v>
      </c>
    </row>
    <row r="175" spans="1:3">
      <c r="A175" s="2">
        <v>39108</v>
      </c>
      <c r="B175" s="1">
        <v>53.85</v>
      </c>
      <c r="C175" s="1">
        <v>935.5</v>
      </c>
    </row>
    <row r="176" spans="1:3">
      <c r="A176" s="2">
        <v>39111</v>
      </c>
      <c r="B176" s="1">
        <v>53.15</v>
      </c>
      <c r="C176" s="1">
        <v>1184.3</v>
      </c>
    </row>
    <row r="177" spans="1:3">
      <c r="A177" s="2">
        <v>39112</v>
      </c>
      <c r="B177" s="1">
        <v>54.58</v>
      </c>
      <c r="C177" s="1">
        <v>1146.5999999999999</v>
      </c>
    </row>
    <row r="178" spans="1:3">
      <c r="A178" s="2">
        <v>39113</v>
      </c>
      <c r="B178" s="1">
        <v>58.96</v>
      </c>
      <c r="C178" s="1">
        <v>2966.4</v>
      </c>
    </row>
    <row r="179" spans="1:3">
      <c r="A179" s="2">
        <v>39114</v>
      </c>
      <c r="B179" s="1">
        <v>57.93</v>
      </c>
      <c r="C179" s="1">
        <v>1180.9000000000001</v>
      </c>
    </row>
    <row r="180" spans="1:3">
      <c r="A180" s="2">
        <v>39115</v>
      </c>
      <c r="B180" s="1">
        <v>58.34</v>
      </c>
      <c r="C180" s="1">
        <v>443.3</v>
      </c>
    </row>
    <row r="181" spans="1:3">
      <c r="A181" s="2">
        <v>39118</v>
      </c>
      <c r="B181" s="1">
        <v>57.93</v>
      </c>
      <c r="C181" s="1">
        <v>359.5</v>
      </c>
    </row>
    <row r="182" spans="1:3">
      <c r="A182" s="2">
        <v>39119</v>
      </c>
      <c r="B182" s="1">
        <v>58.55</v>
      </c>
      <c r="C182" s="1">
        <v>340.6</v>
      </c>
    </row>
    <row r="183" spans="1:3">
      <c r="A183" s="2">
        <v>39120</v>
      </c>
      <c r="B183" s="1">
        <v>58.57</v>
      </c>
      <c r="C183" s="1">
        <v>839.6</v>
      </c>
    </row>
    <row r="184" spans="1:3">
      <c r="A184" s="2">
        <v>39121</v>
      </c>
      <c r="B184" s="1">
        <v>58.12</v>
      </c>
      <c r="C184" s="1">
        <v>752.1</v>
      </c>
    </row>
    <row r="185" spans="1:3">
      <c r="A185" s="2">
        <v>39122</v>
      </c>
      <c r="B185" s="1">
        <v>57.4101</v>
      </c>
      <c r="C185" s="1">
        <v>1294</v>
      </c>
    </row>
    <row r="186" spans="1:3">
      <c r="A186" s="2">
        <v>39125</v>
      </c>
      <c r="B186" s="1">
        <v>57.2</v>
      </c>
      <c r="C186" s="1">
        <v>1149.0999999999999</v>
      </c>
    </row>
    <row r="187" spans="1:3">
      <c r="A187" s="2">
        <v>39126</v>
      </c>
      <c r="B187" s="1">
        <v>58.4</v>
      </c>
      <c r="C187" s="1">
        <v>845.5</v>
      </c>
    </row>
    <row r="188" spans="1:3">
      <c r="A188" s="2">
        <v>39127</v>
      </c>
      <c r="B188" s="1">
        <v>58.92</v>
      </c>
      <c r="C188" s="1">
        <v>512.4</v>
      </c>
    </row>
    <row r="189" spans="1:3">
      <c r="A189" s="2">
        <v>39128</v>
      </c>
      <c r="B189" s="1">
        <v>59.47</v>
      </c>
      <c r="C189" s="1">
        <v>592.20000000000005</v>
      </c>
    </row>
    <row r="190" spans="1:3">
      <c r="A190" s="2">
        <v>39129</v>
      </c>
      <c r="B190" s="1">
        <v>59.91</v>
      </c>
      <c r="C190" s="1">
        <v>1113.5</v>
      </c>
    </row>
    <row r="191" spans="1:3">
      <c r="A191" s="2">
        <v>39132</v>
      </c>
      <c r="B191" s="1">
        <v>59.91</v>
      </c>
      <c r="C191" s="1">
        <v>0</v>
      </c>
    </row>
    <row r="192" spans="1:3">
      <c r="A192" s="2">
        <v>39133</v>
      </c>
      <c r="B192" s="1">
        <v>61.11</v>
      </c>
      <c r="C192" s="1">
        <v>1330.1</v>
      </c>
    </row>
    <row r="193" spans="1:3">
      <c r="A193" s="2">
        <v>39134</v>
      </c>
      <c r="B193" s="1">
        <v>61.97</v>
      </c>
      <c r="C193" s="1">
        <v>980.9</v>
      </c>
    </row>
    <row r="194" spans="1:3">
      <c r="A194" s="2">
        <v>39135</v>
      </c>
      <c r="B194" s="1">
        <v>62.2</v>
      </c>
      <c r="C194" s="1">
        <v>919.3</v>
      </c>
    </row>
    <row r="195" spans="1:3">
      <c r="A195" s="2">
        <v>39136</v>
      </c>
      <c r="B195" s="1">
        <v>62.63</v>
      </c>
      <c r="C195" s="1">
        <v>667.7</v>
      </c>
    </row>
    <row r="196" spans="1:3">
      <c r="A196" s="2">
        <v>39139</v>
      </c>
      <c r="B196" s="1">
        <v>62.23</v>
      </c>
      <c r="C196" s="1">
        <v>705.1</v>
      </c>
    </row>
    <row r="197" spans="1:3">
      <c r="A197" s="2">
        <v>39140</v>
      </c>
      <c r="B197" s="1">
        <v>60</v>
      </c>
      <c r="C197" s="1">
        <v>1076.3</v>
      </c>
    </row>
    <row r="198" spans="1:3">
      <c r="A198" s="2">
        <v>39141</v>
      </c>
      <c r="B198" s="1">
        <v>61.23</v>
      </c>
      <c r="C198" s="1">
        <v>1187.7</v>
      </c>
    </row>
    <row r="199" spans="1:3">
      <c r="A199" s="2">
        <v>39142</v>
      </c>
      <c r="B199" s="1">
        <v>60.07</v>
      </c>
      <c r="C199" s="1">
        <v>693.9</v>
      </c>
    </row>
    <row r="200" spans="1:3">
      <c r="A200" s="2">
        <v>39143</v>
      </c>
      <c r="B200" s="1">
        <v>59.1</v>
      </c>
      <c r="C200" s="1">
        <v>533.79999999999995</v>
      </c>
    </row>
    <row r="201" spans="1:3">
      <c r="A201" s="2">
        <v>39146</v>
      </c>
      <c r="B201" s="1">
        <v>58.13</v>
      </c>
      <c r="C201" s="1">
        <v>746.4</v>
      </c>
    </row>
    <row r="202" spans="1:3">
      <c r="A202" s="2">
        <v>39147</v>
      </c>
      <c r="B202" s="1">
        <v>57.84</v>
      </c>
      <c r="C202" s="1">
        <v>1021.5</v>
      </c>
    </row>
    <row r="203" spans="1:3">
      <c r="A203" s="2">
        <v>39148</v>
      </c>
      <c r="B203" s="1">
        <v>58.48</v>
      </c>
      <c r="C203" s="1">
        <v>1541.1</v>
      </c>
    </row>
    <row r="204" spans="1:3">
      <c r="A204" s="2">
        <v>39149</v>
      </c>
      <c r="B204" s="1">
        <v>59.29</v>
      </c>
      <c r="C204" s="1">
        <v>1123.8</v>
      </c>
    </row>
    <row r="205" spans="1:3">
      <c r="A205" s="2">
        <v>39150</v>
      </c>
      <c r="B205" s="1">
        <v>59.95</v>
      </c>
      <c r="C205" s="1">
        <v>728.5</v>
      </c>
    </row>
    <row r="206" spans="1:3">
      <c r="A206" s="2">
        <v>39153</v>
      </c>
      <c r="B206" s="1">
        <v>60.57</v>
      </c>
      <c r="C206" s="1">
        <v>444.8</v>
      </c>
    </row>
    <row r="207" spans="1:3">
      <c r="A207" s="2">
        <v>39154</v>
      </c>
      <c r="B207" s="1">
        <v>59.46</v>
      </c>
      <c r="C207" s="1">
        <v>493.1</v>
      </c>
    </row>
    <row r="208" spans="1:3">
      <c r="A208" s="2">
        <v>39155</v>
      </c>
      <c r="B208" s="1">
        <v>59.84</v>
      </c>
      <c r="C208" s="1">
        <v>1008.3</v>
      </c>
    </row>
    <row r="209" spans="1:3">
      <c r="A209" s="2">
        <v>39156</v>
      </c>
      <c r="B209" s="1">
        <v>59.74</v>
      </c>
      <c r="C209" s="1">
        <v>381.1</v>
      </c>
    </row>
    <row r="210" spans="1:3">
      <c r="A210" s="2">
        <v>39157</v>
      </c>
      <c r="B210" s="1">
        <v>59.1</v>
      </c>
      <c r="C210" s="1">
        <v>430.4</v>
      </c>
    </row>
    <row r="211" spans="1:3">
      <c r="A211" s="2">
        <v>39160</v>
      </c>
      <c r="B211" s="1">
        <v>59.32</v>
      </c>
      <c r="C211" s="1">
        <v>425.3</v>
      </c>
    </row>
    <row r="212" spans="1:3">
      <c r="A212" s="2">
        <v>39161</v>
      </c>
      <c r="B212" s="1">
        <v>59.35</v>
      </c>
      <c r="C212" s="1">
        <v>378.9</v>
      </c>
    </row>
    <row r="213" spans="1:3">
      <c r="A213" s="2">
        <v>39162</v>
      </c>
      <c r="B213" s="1">
        <v>60.42</v>
      </c>
      <c r="C213" s="1">
        <v>464.3</v>
      </c>
    </row>
    <row r="214" spans="1:3">
      <c r="A214" s="2">
        <v>39163</v>
      </c>
      <c r="B214" s="1">
        <v>61.16</v>
      </c>
      <c r="C214" s="1">
        <v>404.4</v>
      </c>
    </row>
    <row r="215" spans="1:3">
      <c r="A215" s="2">
        <v>39164</v>
      </c>
      <c r="B215" s="1">
        <v>61.02</v>
      </c>
      <c r="C215" s="1">
        <v>231.1</v>
      </c>
    </row>
    <row r="216" spans="1:3">
      <c r="A216" s="2">
        <v>39167</v>
      </c>
      <c r="B216" s="1">
        <v>60.77</v>
      </c>
      <c r="C216" s="1">
        <v>231.1</v>
      </c>
    </row>
    <row r="217" spans="1:3">
      <c r="A217" s="2">
        <v>39168</v>
      </c>
      <c r="B217" s="1">
        <v>59.95</v>
      </c>
      <c r="C217" s="1">
        <v>340.6</v>
      </c>
    </row>
    <row r="218" spans="1:3">
      <c r="A218" s="2">
        <v>39169</v>
      </c>
      <c r="B218" s="1">
        <v>58.78</v>
      </c>
      <c r="C218" s="1">
        <v>710.6</v>
      </c>
    </row>
    <row r="219" spans="1:3">
      <c r="A219" s="2">
        <v>39170</v>
      </c>
      <c r="B219" s="1">
        <v>58.76</v>
      </c>
      <c r="C219" s="1">
        <v>392.8</v>
      </c>
    </row>
    <row r="220" spans="1:3">
      <c r="A220" s="2">
        <v>39171</v>
      </c>
      <c r="B220" s="1">
        <v>59.06</v>
      </c>
      <c r="C220" s="1">
        <v>336.2</v>
      </c>
    </row>
    <row r="221" spans="1:3">
      <c r="A221" s="2">
        <v>39174</v>
      </c>
      <c r="B221" s="1">
        <v>59.09</v>
      </c>
      <c r="C221" s="1">
        <v>438.7</v>
      </c>
    </row>
    <row r="222" spans="1:3">
      <c r="A222" s="2">
        <v>39175</v>
      </c>
      <c r="B222" s="1">
        <v>60.22</v>
      </c>
      <c r="C222" s="1">
        <v>842.8</v>
      </c>
    </row>
    <row r="223" spans="1:3">
      <c r="A223" s="2">
        <v>39176</v>
      </c>
      <c r="B223" s="1">
        <v>57.75</v>
      </c>
      <c r="C223" s="1">
        <v>2747.4</v>
      </c>
    </row>
    <row r="224" spans="1:3">
      <c r="A224" s="2">
        <v>39177</v>
      </c>
      <c r="B224" s="1">
        <v>57.34</v>
      </c>
      <c r="C224" s="1">
        <v>985</v>
      </c>
    </row>
    <row r="225" spans="1:3">
      <c r="A225" s="2">
        <v>39178</v>
      </c>
      <c r="B225" s="1">
        <v>57.34</v>
      </c>
      <c r="C225" s="1">
        <v>0</v>
      </c>
    </row>
    <row r="226" spans="1:3">
      <c r="A226" s="2">
        <v>39181</v>
      </c>
      <c r="B226" s="1">
        <v>56.39</v>
      </c>
      <c r="C226" s="1">
        <v>927.3</v>
      </c>
    </row>
    <row r="227" spans="1:3">
      <c r="A227" s="2">
        <v>39182</v>
      </c>
      <c r="B227" s="1">
        <v>56.38</v>
      </c>
      <c r="C227" s="1">
        <v>920.8</v>
      </c>
    </row>
    <row r="228" spans="1:3">
      <c r="A228" s="2">
        <v>39183</v>
      </c>
      <c r="B228" s="1">
        <v>55.73</v>
      </c>
      <c r="C228" s="1">
        <v>894.7</v>
      </c>
    </row>
    <row r="229" spans="1:3">
      <c r="A229" s="2">
        <v>39184</v>
      </c>
      <c r="B229" s="1">
        <v>55.64</v>
      </c>
      <c r="C229" s="1">
        <v>826.1</v>
      </c>
    </row>
    <row r="230" spans="1:3">
      <c r="A230" s="2">
        <v>39185</v>
      </c>
      <c r="B230" s="1">
        <v>56.03</v>
      </c>
      <c r="C230" s="1">
        <v>724.8</v>
      </c>
    </row>
    <row r="231" spans="1:3">
      <c r="A231" s="2">
        <v>39188</v>
      </c>
      <c r="B231" s="1">
        <v>56.23</v>
      </c>
      <c r="C231" s="1">
        <v>835.3</v>
      </c>
    </row>
    <row r="232" spans="1:3">
      <c r="A232" s="2">
        <v>39189</v>
      </c>
      <c r="B232" s="1">
        <v>55.79</v>
      </c>
      <c r="C232" s="1">
        <v>594.9</v>
      </c>
    </row>
    <row r="233" spans="1:3">
      <c r="A233" s="2">
        <v>39190</v>
      </c>
      <c r="B233" s="1">
        <v>56.05</v>
      </c>
      <c r="C233" s="1">
        <v>469.8</v>
      </c>
    </row>
    <row r="234" spans="1:3">
      <c r="A234" s="2">
        <v>39191</v>
      </c>
      <c r="B234" s="1">
        <v>55.83</v>
      </c>
      <c r="C234" s="1">
        <v>299.7</v>
      </c>
    </row>
    <row r="235" spans="1:3">
      <c r="A235" s="2">
        <v>39192</v>
      </c>
      <c r="B235" s="1">
        <v>56.14</v>
      </c>
      <c r="C235" s="1">
        <v>614</v>
      </c>
    </row>
    <row r="236" spans="1:3">
      <c r="A236" s="2">
        <v>39195</v>
      </c>
      <c r="B236" s="1">
        <v>56.25</v>
      </c>
      <c r="C236" s="1">
        <v>590.9</v>
      </c>
    </row>
    <row r="237" spans="1:3">
      <c r="A237" s="2">
        <v>39196</v>
      </c>
      <c r="B237" s="1">
        <v>55.7</v>
      </c>
      <c r="C237" s="1">
        <v>933.9</v>
      </c>
    </row>
    <row r="238" spans="1:3">
      <c r="A238" s="2">
        <v>39197</v>
      </c>
      <c r="B238" s="1">
        <v>59.13</v>
      </c>
      <c r="C238" s="1">
        <v>2897.3</v>
      </c>
    </row>
    <row r="239" spans="1:3">
      <c r="A239" s="2">
        <v>39198</v>
      </c>
      <c r="B239" s="1">
        <v>57.45</v>
      </c>
      <c r="C239" s="1">
        <v>1478</v>
      </c>
    </row>
    <row r="240" spans="1:3">
      <c r="A240" s="2">
        <v>39199</v>
      </c>
      <c r="B240" s="1">
        <v>56.8</v>
      </c>
      <c r="C240" s="1">
        <v>820.8</v>
      </c>
    </row>
    <row r="241" spans="1:3">
      <c r="A241" s="2">
        <v>39202</v>
      </c>
      <c r="B241" s="1">
        <v>55.69</v>
      </c>
      <c r="C241" s="1">
        <v>510.7</v>
      </c>
    </row>
    <row r="242" spans="1:3">
      <c r="A242" s="2">
        <v>39203</v>
      </c>
      <c r="B242" s="1">
        <v>56.1</v>
      </c>
      <c r="C242" s="1">
        <v>787.1</v>
      </c>
    </row>
    <row r="243" spans="1:3">
      <c r="A243" s="2">
        <v>39204</v>
      </c>
      <c r="B243" s="1">
        <v>56.94</v>
      </c>
      <c r="C243" s="1">
        <v>903.4</v>
      </c>
    </row>
    <row r="244" spans="1:3">
      <c r="A244" s="2">
        <v>39205</v>
      </c>
      <c r="B244" s="1">
        <v>56.24</v>
      </c>
      <c r="C244" s="1">
        <v>448.8</v>
      </c>
    </row>
    <row r="245" spans="1:3">
      <c r="A245" s="2">
        <v>39206</v>
      </c>
      <c r="B245" s="1">
        <v>56.24</v>
      </c>
      <c r="C245" s="1">
        <v>389.1</v>
      </c>
    </row>
    <row r="246" spans="1:3">
      <c r="A246" s="2">
        <v>39209</v>
      </c>
      <c r="B246" s="1">
        <v>55.95</v>
      </c>
      <c r="C246" s="1">
        <v>554.79999999999995</v>
      </c>
    </row>
    <row r="247" spans="1:3">
      <c r="A247" s="2">
        <v>39210</v>
      </c>
      <c r="B247" s="1">
        <v>56.24</v>
      </c>
      <c r="C247" s="1">
        <v>429.9</v>
      </c>
    </row>
    <row r="248" spans="1:3">
      <c r="A248" s="2">
        <v>39211</v>
      </c>
      <c r="B248" s="1">
        <v>56.3</v>
      </c>
      <c r="C248" s="1">
        <v>379.6</v>
      </c>
    </row>
    <row r="249" spans="1:3">
      <c r="A249" s="2">
        <v>39212</v>
      </c>
      <c r="B249" s="1">
        <v>55.52</v>
      </c>
      <c r="C249" s="1">
        <v>338.9</v>
      </c>
    </row>
    <row r="250" spans="1:3">
      <c r="A250" s="2">
        <v>39213</v>
      </c>
      <c r="B250" s="1">
        <v>56.05</v>
      </c>
      <c r="C250" s="1">
        <v>292.60000000000002</v>
      </c>
    </row>
    <row r="251" spans="1:3">
      <c r="A251" s="2">
        <v>39216</v>
      </c>
      <c r="B251" s="1">
        <v>55.65</v>
      </c>
      <c r="C251" s="1">
        <v>466.7</v>
      </c>
    </row>
    <row r="252" spans="1:3">
      <c r="A252" s="2">
        <v>39217</v>
      </c>
      <c r="B252" s="1">
        <v>54.94</v>
      </c>
      <c r="C252" s="1">
        <v>648.5</v>
      </c>
    </row>
    <row r="253" spans="1:3">
      <c r="A253" s="2">
        <v>39218</v>
      </c>
      <c r="B253" s="1">
        <v>55.43</v>
      </c>
      <c r="C253" s="1">
        <v>484</v>
      </c>
    </row>
    <row r="254" spans="1:3">
      <c r="A254" s="2">
        <v>39219</v>
      </c>
      <c r="B254" s="1">
        <v>54.99</v>
      </c>
      <c r="C254" s="1">
        <v>348.8</v>
      </c>
    </row>
    <row r="255" spans="1:3">
      <c r="A255" s="2">
        <v>39220</v>
      </c>
      <c r="B255" s="1">
        <v>55.15</v>
      </c>
      <c r="C255" s="1">
        <v>842.2</v>
      </c>
    </row>
    <row r="256" spans="1:3">
      <c r="A256" s="2">
        <v>39223</v>
      </c>
      <c r="B256" s="1">
        <v>55.59</v>
      </c>
      <c r="C256" s="1">
        <v>505.8</v>
      </c>
    </row>
    <row r="257" spans="1:3">
      <c r="A257" s="2">
        <v>39224</v>
      </c>
      <c r="B257" s="1">
        <v>56.62</v>
      </c>
      <c r="C257" s="1">
        <v>522.5</v>
      </c>
    </row>
    <row r="258" spans="1:3">
      <c r="A258" s="2">
        <v>39225</v>
      </c>
      <c r="B258" s="1">
        <v>56.92</v>
      </c>
      <c r="C258" s="1">
        <v>590.4</v>
      </c>
    </row>
    <row r="259" spans="1:3">
      <c r="A259" s="2">
        <v>39226</v>
      </c>
      <c r="B259" s="1">
        <v>56.97</v>
      </c>
      <c r="C259" s="1">
        <v>597.79999999999995</v>
      </c>
    </row>
    <row r="260" spans="1:3">
      <c r="A260" s="2">
        <v>39227</v>
      </c>
      <c r="B260" s="1">
        <v>56.67</v>
      </c>
      <c r="C260" s="1">
        <v>417.9</v>
      </c>
    </row>
    <row r="261" spans="1:3">
      <c r="A261" s="2">
        <v>39230</v>
      </c>
      <c r="B261" s="1">
        <v>56.67</v>
      </c>
      <c r="C261" s="1">
        <v>0</v>
      </c>
    </row>
    <row r="262" spans="1:3">
      <c r="A262" s="2">
        <v>39231</v>
      </c>
      <c r="B262" s="1">
        <v>56</v>
      </c>
      <c r="C262" s="1">
        <v>555.9</v>
      </c>
    </row>
    <row r="263" spans="1:3">
      <c r="A263" s="2">
        <v>39232</v>
      </c>
      <c r="B263" s="1">
        <v>56.6</v>
      </c>
      <c r="C263" s="1">
        <v>260.7</v>
      </c>
    </row>
    <row r="264" spans="1:3">
      <c r="A264" s="2">
        <v>39233</v>
      </c>
      <c r="B264" s="1">
        <v>56.37</v>
      </c>
      <c r="C264" s="1">
        <v>256.60000000000002</v>
      </c>
    </row>
    <row r="265" spans="1:3">
      <c r="A265" s="2">
        <v>39234</v>
      </c>
      <c r="B265" s="1">
        <v>56.73</v>
      </c>
      <c r="C265" s="1">
        <v>380</v>
      </c>
    </row>
    <row r="266" spans="1:3">
      <c r="A266" s="2">
        <v>39237</v>
      </c>
      <c r="B266" s="1">
        <v>57.59</v>
      </c>
      <c r="C266" s="1">
        <v>445.2</v>
      </c>
    </row>
    <row r="267" spans="1:3">
      <c r="A267" s="2">
        <v>39238</v>
      </c>
      <c r="B267" s="1">
        <v>58.32</v>
      </c>
      <c r="C267" s="1">
        <v>849.5</v>
      </c>
    </row>
    <row r="268" spans="1:3">
      <c r="A268" s="2">
        <v>39239</v>
      </c>
      <c r="B268" s="1">
        <v>50.28</v>
      </c>
      <c r="C268" s="1">
        <v>5000</v>
      </c>
    </row>
    <row r="269" spans="1:3">
      <c r="A269" s="2">
        <v>39240</v>
      </c>
      <c r="B269" s="1">
        <v>48.78</v>
      </c>
      <c r="C269" s="1">
        <v>2703.2</v>
      </c>
    </row>
    <row r="270" spans="1:3">
      <c r="A270" s="2">
        <v>39241</v>
      </c>
      <c r="B270" s="1">
        <v>49.01</v>
      </c>
      <c r="C270" s="1">
        <v>1847.2</v>
      </c>
    </row>
    <row r="271" spans="1:3">
      <c r="A271" s="2">
        <v>39244</v>
      </c>
      <c r="B271" s="1">
        <v>47.85</v>
      </c>
      <c r="C271" s="1">
        <v>1554.6</v>
      </c>
    </row>
    <row r="272" spans="1:3">
      <c r="A272" s="2">
        <v>39245</v>
      </c>
      <c r="B272" s="1">
        <v>47.64</v>
      </c>
      <c r="C272" s="1">
        <v>858.8</v>
      </c>
    </row>
    <row r="273" spans="1:3">
      <c r="A273" s="2">
        <v>39246</v>
      </c>
      <c r="B273" s="1">
        <v>48.33</v>
      </c>
      <c r="C273" s="1">
        <v>864.5</v>
      </c>
    </row>
    <row r="274" spans="1:3">
      <c r="A274" s="2">
        <v>39247</v>
      </c>
      <c r="B274" s="1">
        <v>48.29</v>
      </c>
      <c r="C274" s="1">
        <v>715.7</v>
      </c>
    </row>
    <row r="275" spans="1:3">
      <c r="A275" s="2">
        <v>39248</v>
      </c>
      <c r="B275" s="1">
        <v>47.98</v>
      </c>
      <c r="C275" s="1">
        <v>626.5</v>
      </c>
    </row>
    <row r="276" spans="1:3">
      <c r="A276" s="2">
        <v>39251</v>
      </c>
      <c r="B276" s="1">
        <v>47.82</v>
      </c>
      <c r="C276" s="1">
        <v>708</v>
      </c>
    </row>
    <row r="277" spans="1:3">
      <c r="A277" s="2">
        <v>39252</v>
      </c>
      <c r="B277" s="1">
        <v>47.15</v>
      </c>
      <c r="C277" s="1">
        <v>677.2</v>
      </c>
    </row>
    <row r="278" spans="1:3">
      <c r="A278" s="2">
        <v>39253</v>
      </c>
      <c r="B278" s="1">
        <v>47.04</v>
      </c>
      <c r="C278" s="1">
        <v>719.2</v>
      </c>
    </row>
    <row r="279" spans="1:3">
      <c r="A279" s="2">
        <v>39254</v>
      </c>
      <c r="B279" s="1">
        <v>46.41</v>
      </c>
      <c r="C279" s="1">
        <v>1347.1</v>
      </c>
    </row>
    <row r="280" spans="1:3">
      <c r="A280" s="2">
        <v>39255</v>
      </c>
      <c r="B280" s="1">
        <v>46.69</v>
      </c>
      <c r="C280" s="1">
        <v>1218.7</v>
      </c>
    </row>
    <row r="281" spans="1:3">
      <c r="A281" s="2">
        <v>39258</v>
      </c>
      <c r="B281" s="1">
        <v>46.35</v>
      </c>
      <c r="C281" s="1">
        <v>963.3</v>
      </c>
    </row>
    <row r="282" spans="1:3">
      <c r="A282" s="2">
        <v>39259</v>
      </c>
      <c r="B282" s="1">
        <v>46.29</v>
      </c>
      <c r="C282" s="1">
        <v>751.2</v>
      </c>
    </row>
    <row r="283" spans="1:3">
      <c r="A283" s="2">
        <v>39260</v>
      </c>
      <c r="B283" s="1">
        <v>46.65</v>
      </c>
      <c r="C283" s="1">
        <v>755.5</v>
      </c>
    </row>
    <row r="284" spans="1:3">
      <c r="A284" s="2">
        <v>39261</v>
      </c>
      <c r="B284" s="1">
        <v>46.02</v>
      </c>
      <c r="C284" s="1">
        <v>469.8</v>
      </c>
    </row>
    <row r="285" spans="1:3">
      <c r="A285" s="2">
        <v>39262</v>
      </c>
      <c r="B285" s="1">
        <v>46.06</v>
      </c>
      <c r="C285" s="1">
        <v>570.79999999999995</v>
      </c>
    </row>
    <row r="286" spans="1:3">
      <c r="A286" s="2">
        <v>39265</v>
      </c>
      <c r="B286" s="1">
        <v>46.02</v>
      </c>
      <c r="C286" s="1">
        <v>686.5</v>
      </c>
    </row>
    <row r="287" spans="1:3">
      <c r="A287" s="2">
        <v>39266</v>
      </c>
      <c r="B287" s="1">
        <v>47.55</v>
      </c>
      <c r="C287" s="1">
        <v>825.5</v>
      </c>
    </row>
    <row r="288" spans="1:3">
      <c r="A288" s="2">
        <v>39267</v>
      </c>
      <c r="B288" s="1">
        <v>47.55</v>
      </c>
      <c r="C288" s="1">
        <v>0</v>
      </c>
    </row>
    <row r="289" spans="1:3">
      <c r="A289" s="2">
        <v>39268</v>
      </c>
      <c r="B289" s="1">
        <v>47.68</v>
      </c>
      <c r="C289" s="1">
        <v>1537.5</v>
      </c>
    </row>
    <row r="290" spans="1:3">
      <c r="A290" s="2">
        <v>39269</v>
      </c>
      <c r="B290" s="1">
        <v>47.9</v>
      </c>
      <c r="C290" s="1">
        <v>632.70000000000005</v>
      </c>
    </row>
    <row r="291" spans="1:3">
      <c r="A291" s="2">
        <v>39272</v>
      </c>
      <c r="B291" s="1">
        <v>47.23</v>
      </c>
      <c r="C291" s="1">
        <v>828.6</v>
      </c>
    </row>
    <row r="292" spans="1:3">
      <c r="A292" s="2">
        <v>39273</v>
      </c>
      <c r="B292" s="1">
        <v>47.48</v>
      </c>
      <c r="C292" s="1">
        <v>663.7</v>
      </c>
    </row>
    <row r="293" spans="1:3">
      <c r="A293" s="2">
        <v>39274</v>
      </c>
      <c r="B293" s="1">
        <v>46.7</v>
      </c>
      <c r="C293" s="1">
        <v>689.7</v>
      </c>
    </row>
    <row r="294" spans="1:3">
      <c r="A294" s="2">
        <v>39275</v>
      </c>
      <c r="B294" s="1">
        <v>46.87</v>
      </c>
      <c r="C294" s="1">
        <v>648.6</v>
      </c>
    </row>
    <row r="295" spans="1:3">
      <c r="A295" s="2">
        <v>39276</v>
      </c>
      <c r="B295" s="1">
        <v>46.49</v>
      </c>
      <c r="C295" s="1">
        <v>553.20000000000005</v>
      </c>
    </row>
    <row r="296" spans="1:3">
      <c r="A296" s="2">
        <v>39279</v>
      </c>
      <c r="B296" s="1">
        <v>47.26</v>
      </c>
      <c r="C296" s="1">
        <v>819.1</v>
      </c>
    </row>
    <row r="297" spans="1:3">
      <c r="A297" s="2">
        <v>39280</v>
      </c>
      <c r="B297" s="1">
        <v>46.83</v>
      </c>
      <c r="C297" s="1">
        <v>451</v>
      </c>
    </row>
    <row r="298" spans="1:3">
      <c r="A298" s="2">
        <v>39281</v>
      </c>
      <c r="B298" s="1">
        <v>46.37</v>
      </c>
      <c r="C298" s="1">
        <v>396.1</v>
      </c>
    </row>
    <row r="299" spans="1:3">
      <c r="A299" s="2">
        <v>39282</v>
      </c>
      <c r="B299" s="1">
        <v>46.45</v>
      </c>
      <c r="C299" s="1">
        <v>395.7</v>
      </c>
    </row>
    <row r="300" spans="1:3">
      <c r="A300" s="2">
        <v>39283</v>
      </c>
      <c r="B300" s="1">
        <v>46.1</v>
      </c>
      <c r="C300" s="1">
        <v>542.20000000000005</v>
      </c>
    </row>
    <row r="301" spans="1:3">
      <c r="A301" s="2">
        <v>39286</v>
      </c>
      <c r="B301" s="1">
        <v>46.9</v>
      </c>
      <c r="C301" s="1">
        <v>769.4</v>
      </c>
    </row>
    <row r="302" spans="1:3">
      <c r="A302" s="2">
        <v>39287</v>
      </c>
      <c r="B302" s="1">
        <v>45.979900000000001</v>
      </c>
      <c r="C302" s="1">
        <v>1043.5</v>
      </c>
    </row>
    <row r="303" spans="1:3">
      <c r="A303" s="2">
        <v>39288</v>
      </c>
      <c r="B303" s="1">
        <v>41.81</v>
      </c>
      <c r="C303" s="1">
        <v>2989.1</v>
      </c>
    </row>
    <row r="304" spans="1:3">
      <c r="A304" s="2">
        <v>39289</v>
      </c>
      <c r="B304" s="1">
        <v>40.58</v>
      </c>
      <c r="C304" s="1">
        <v>1740.8</v>
      </c>
    </row>
    <row r="305" spans="1:3">
      <c r="A305" s="2">
        <v>39290</v>
      </c>
      <c r="B305" s="1">
        <v>39.79</v>
      </c>
      <c r="C305" s="1">
        <v>1365.4</v>
      </c>
    </row>
    <row r="306" spans="1:3">
      <c r="A306" s="2">
        <v>39293</v>
      </c>
      <c r="B306" s="1">
        <v>41.38</v>
      </c>
      <c r="C306" s="1">
        <v>1548.2</v>
      </c>
    </row>
    <row r="307" spans="1:3">
      <c r="A307" s="2">
        <v>39294</v>
      </c>
      <c r="B307" s="1">
        <v>40.64</v>
      </c>
      <c r="C307" s="1">
        <v>605.6</v>
      </c>
    </row>
    <row r="308" spans="1:3">
      <c r="A308" s="2">
        <v>39295</v>
      </c>
      <c r="B308" s="1">
        <v>39.799999999999997</v>
      </c>
      <c r="C308" s="1">
        <v>1508.9</v>
      </c>
    </row>
    <row r="309" spans="1:3">
      <c r="A309" s="2">
        <v>39296</v>
      </c>
      <c r="B309" s="1">
        <v>41</v>
      </c>
      <c r="C309" s="1">
        <v>807.8</v>
      </c>
    </row>
    <row r="310" spans="1:3">
      <c r="A310" s="2">
        <v>39297</v>
      </c>
      <c r="B310" s="1">
        <v>41.58</v>
      </c>
      <c r="C310" s="1">
        <v>1170.3</v>
      </c>
    </row>
    <row r="311" spans="1:3">
      <c r="A311" s="2">
        <v>39300</v>
      </c>
      <c r="B311" s="1">
        <v>43.04</v>
      </c>
      <c r="C311" s="1">
        <v>1069.2</v>
      </c>
    </row>
    <row r="312" spans="1:3">
      <c r="A312" s="2">
        <v>39301</v>
      </c>
      <c r="B312" s="1">
        <v>45.56</v>
      </c>
      <c r="C312" s="1">
        <v>1362.2</v>
      </c>
    </row>
    <row r="313" spans="1:3">
      <c r="A313" s="2">
        <v>39302</v>
      </c>
      <c r="B313" s="1">
        <v>47.19</v>
      </c>
      <c r="C313" s="1">
        <v>2828</v>
      </c>
    </row>
    <row r="314" spans="1:3">
      <c r="A314" s="2">
        <v>39303</v>
      </c>
      <c r="B314" s="1">
        <v>46.37</v>
      </c>
      <c r="C314" s="1">
        <v>2177</v>
      </c>
    </row>
    <row r="315" spans="1:3">
      <c r="A315" s="2">
        <v>39304</v>
      </c>
      <c r="B315" s="1">
        <v>43.31</v>
      </c>
      <c r="C315" s="1">
        <v>1881.6</v>
      </c>
    </row>
    <row r="316" spans="1:3">
      <c r="A316" s="2">
        <v>39307</v>
      </c>
      <c r="B316" s="1">
        <v>44.1</v>
      </c>
      <c r="C316" s="1">
        <v>910.5</v>
      </c>
    </row>
    <row r="317" spans="1:3">
      <c r="A317" s="2">
        <v>39308</v>
      </c>
      <c r="B317" s="1">
        <v>44.36</v>
      </c>
      <c r="C317" s="1">
        <v>1162.5999999999999</v>
      </c>
    </row>
    <row r="318" spans="1:3">
      <c r="A318" s="2">
        <v>39309</v>
      </c>
      <c r="B318" s="1">
        <v>43.54</v>
      </c>
      <c r="C318" s="1">
        <v>844.6</v>
      </c>
    </row>
    <row r="319" spans="1:3">
      <c r="A319" s="2">
        <v>39310</v>
      </c>
      <c r="B319" s="1">
        <v>43.91</v>
      </c>
      <c r="C319" s="1">
        <v>1158.9000000000001</v>
      </c>
    </row>
    <row r="320" spans="1:3">
      <c r="A320" s="2">
        <v>39311</v>
      </c>
      <c r="B320" s="1">
        <v>45.23</v>
      </c>
      <c r="C320" s="1">
        <v>1219.8</v>
      </c>
    </row>
    <row r="321" spans="1:3">
      <c r="A321" s="2">
        <v>39314</v>
      </c>
      <c r="B321" s="1">
        <v>45</v>
      </c>
      <c r="C321" s="1">
        <v>764.9</v>
      </c>
    </row>
    <row r="322" spans="1:3">
      <c r="A322" s="2">
        <v>39315</v>
      </c>
      <c r="B322" s="1">
        <v>44.65</v>
      </c>
      <c r="C322" s="1">
        <v>363.8</v>
      </c>
    </row>
    <row r="323" spans="1:3">
      <c r="A323" s="2">
        <v>39316</v>
      </c>
      <c r="B323" s="1">
        <v>45.04</v>
      </c>
      <c r="C323" s="1">
        <v>473.6</v>
      </c>
    </row>
    <row r="324" spans="1:3">
      <c r="A324" s="2">
        <v>39317</v>
      </c>
      <c r="B324" s="1">
        <v>44.39</v>
      </c>
      <c r="C324" s="1">
        <v>567.70000000000005</v>
      </c>
    </row>
    <row r="325" spans="1:3">
      <c r="A325" s="2">
        <v>39318</v>
      </c>
      <c r="B325" s="1">
        <v>44.59</v>
      </c>
      <c r="C325" s="1">
        <v>518</v>
      </c>
    </row>
    <row r="326" spans="1:3">
      <c r="A326" s="2">
        <v>39321</v>
      </c>
      <c r="B326" s="1">
        <v>43.69</v>
      </c>
      <c r="C326" s="1">
        <v>420.3</v>
      </c>
    </row>
    <row r="327" spans="1:3">
      <c r="A327" s="2">
        <v>39322</v>
      </c>
      <c r="B327" s="1">
        <v>42.8</v>
      </c>
      <c r="C327" s="1">
        <v>639.9</v>
      </c>
    </row>
    <row r="328" spans="1:3">
      <c r="A328" s="2">
        <v>39323</v>
      </c>
      <c r="B328" s="1">
        <v>43.21</v>
      </c>
      <c r="C328" s="1">
        <v>400</v>
      </c>
    </row>
    <row r="329" spans="1:3">
      <c r="A329" s="2">
        <v>39324</v>
      </c>
      <c r="B329" s="1">
        <v>42.96</v>
      </c>
      <c r="C329" s="1">
        <v>591.5</v>
      </c>
    </row>
    <row r="330" spans="1:3">
      <c r="A330" s="2">
        <v>39325</v>
      </c>
      <c r="B330" s="1">
        <v>43.74</v>
      </c>
      <c r="C330" s="1">
        <v>447.8</v>
      </c>
    </row>
    <row r="331" spans="1:3">
      <c r="A331" s="2">
        <v>39328</v>
      </c>
      <c r="B331" s="1">
        <v>43.74</v>
      </c>
      <c r="C331" s="1">
        <v>0</v>
      </c>
    </row>
    <row r="332" spans="1:3">
      <c r="A332" s="2">
        <v>39329</v>
      </c>
      <c r="B332" s="1">
        <v>43.59</v>
      </c>
      <c r="C332" s="1">
        <v>677.5</v>
      </c>
    </row>
    <row r="333" spans="1:3">
      <c r="A333" s="2">
        <v>39330</v>
      </c>
      <c r="B333" s="1">
        <v>43.24</v>
      </c>
      <c r="C333" s="1">
        <v>627.6</v>
      </c>
    </row>
    <row r="334" spans="1:3">
      <c r="A334" s="2">
        <v>39331</v>
      </c>
      <c r="B334" s="1">
        <v>44.46</v>
      </c>
      <c r="C334" s="1">
        <v>650.5</v>
      </c>
    </row>
    <row r="335" spans="1:3">
      <c r="A335" s="2">
        <v>39332</v>
      </c>
      <c r="B335" s="1">
        <v>44.13</v>
      </c>
      <c r="C335" s="1">
        <v>607.4</v>
      </c>
    </row>
    <row r="336" spans="1:3">
      <c r="A336" s="2">
        <v>39335</v>
      </c>
      <c r="B336" s="1">
        <v>43.1</v>
      </c>
      <c r="C336" s="1">
        <v>548.6</v>
      </c>
    </row>
    <row r="337" spans="1:3">
      <c r="A337" s="2">
        <v>39336</v>
      </c>
      <c r="B337" s="1">
        <v>43.4</v>
      </c>
      <c r="C337" s="1">
        <v>302.60000000000002</v>
      </c>
    </row>
    <row r="338" spans="1:3">
      <c r="A338" s="2">
        <v>39337</v>
      </c>
      <c r="B338" s="1">
        <v>43.08</v>
      </c>
      <c r="C338" s="1">
        <v>373.9</v>
      </c>
    </row>
    <row r="339" spans="1:3">
      <c r="A339" s="2">
        <v>39338</v>
      </c>
      <c r="B339" s="1">
        <v>43.93</v>
      </c>
      <c r="C339" s="1">
        <v>334.8</v>
      </c>
    </row>
    <row r="340" spans="1:3">
      <c r="A340" s="2">
        <v>39339</v>
      </c>
      <c r="B340" s="1">
        <v>44.53</v>
      </c>
      <c r="C340" s="1">
        <v>262.7</v>
      </c>
    </row>
    <row r="341" spans="1:3">
      <c r="A341" s="2">
        <v>39342</v>
      </c>
      <c r="B341" s="1">
        <v>43.87</v>
      </c>
      <c r="C341" s="1">
        <v>308.8</v>
      </c>
    </row>
    <row r="342" spans="1:3">
      <c r="A342" s="2">
        <v>39343</v>
      </c>
      <c r="B342" s="1">
        <v>44.39</v>
      </c>
      <c r="C342" s="1">
        <v>639.4</v>
      </c>
    </row>
    <row r="343" spans="1:3">
      <c r="A343" s="2">
        <v>39344</v>
      </c>
      <c r="B343" s="1">
        <v>44.48</v>
      </c>
      <c r="C343" s="1">
        <v>733.3</v>
      </c>
    </row>
    <row r="344" spans="1:3">
      <c r="A344" s="2">
        <v>39345</v>
      </c>
      <c r="B344" s="1">
        <v>43.26</v>
      </c>
      <c r="C344" s="1">
        <v>437.1</v>
      </c>
    </row>
    <row r="345" spans="1:3">
      <c r="A345" s="2">
        <v>39346</v>
      </c>
      <c r="B345" s="1">
        <v>43.28</v>
      </c>
      <c r="C345" s="1">
        <v>339.4</v>
      </c>
    </row>
    <row r="346" spans="1:3">
      <c r="A346" s="2">
        <v>39349</v>
      </c>
      <c r="B346" s="1">
        <v>43</v>
      </c>
      <c r="C346" s="1">
        <v>410.9</v>
      </c>
    </row>
    <row r="347" spans="1:3">
      <c r="A347" s="2">
        <v>39350</v>
      </c>
      <c r="B347" s="1">
        <v>40.590000000000003</v>
      </c>
      <c r="C347" s="1">
        <v>1049.7</v>
      </c>
    </row>
    <row r="348" spans="1:3">
      <c r="A348" s="2">
        <v>39351</v>
      </c>
      <c r="B348" s="1">
        <v>41.36</v>
      </c>
      <c r="C348" s="1">
        <v>845.1</v>
      </c>
    </row>
    <row r="349" spans="1:3">
      <c r="A349" s="2">
        <v>39352</v>
      </c>
      <c r="B349" s="1">
        <v>41.56</v>
      </c>
      <c r="C349" s="1">
        <v>428</v>
      </c>
    </row>
    <row r="350" spans="1:3">
      <c r="A350" s="2">
        <v>39353</v>
      </c>
      <c r="B350" s="1">
        <v>40.799999999999997</v>
      </c>
      <c r="C350" s="1">
        <v>537.6</v>
      </c>
    </row>
    <row r="351" spans="1:3">
      <c r="A351" s="2">
        <v>39356</v>
      </c>
      <c r="B351" s="1">
        <v>42.19</v>
      </c>
      <c r="C351" s="1">
        <v>1079.8</v>
      </c>
    </row>
    <row r="352" spans="1:3">
      <c r="A352" s="2">
        <v>39357</v>
      </c>
      <c r="B352" s="1">
        <v>43.12</v>
      </c>
      <c r="C352" s="1">
        <v>786.2</v>
      </c>
    </row>
    <row r="353" spans="1:3">
      <c r="A353" s="2">
        <v>39358</v>
      </c>
      <c r="B353" s="1">
        <v>46.57</v>
      </c>
      <c r="C353" s="1">
        <v>2384</v>
      </c>
    </row>
    <row r="354" spans="1:3">
      <c r="A354" s="2">
        <v>39359</v>
      </c>
      <c r="B354" s="1">
        <v>47.27</v>
      </c>
      <c r="C354" s="1">
        <v>1306.2</v>
      </c>
    </row>
    <row r="355" spans="1:3">
      <c r="A355" s="2">
        <v>39360</v>
      </c>
      <c r="B355" s="1">
        <v>48.11</v>
      </c>
      <c r="C355" s="1">
        <v>657.1</v>
      </c>
    </row>
    <row r="356" spans="1:3">
      <c r="A356" s="2">
        <v>39363</v>
      </c>
      <c r="B356" s="1">
        <v>47.62</v>
      </c>
      <c r="C356" s="1">
        <v>410.4</v>
      </c>
    </row>
    <row r="357" spans="1:3">
      <c r="A357" s="2">
        <v>39364</v>
      </c>
      <c r="B357" s="1">
        <v>48.19</v>
      </c>
      <c r="C357" s="1">
        <v>378.5</v>
      </c>
    </row>
    <row r="358" spans="1:3">
      <c r="A358" s="2">
        <v>39365</v>
      </c>
      <c r="B358" s="1">
        <v>48.95</v>
      </c>
      <c r="C358" s="1">
        <v>1009.4</v>
      </c>
    </row>
    <row r="359" spans="1:3">
      <c r="A359" s="2">
        <v>39366</v>
      </c>
      <c r="B359" s="1">
        <v>48.66</v>
      </c>
      <c r="C359" s="1">
        <v>904.5</v>
      </c>
    </row>
    <row r="360" spans="1:3">
      <c r="A360" s="2">
        <v>39367</v>
      </c>
      <c r="B360" s="1">
        <v>47.77</v>
      </c>
      <c r="C360" s="1">
        <v>536.20000000000005</v>
      </c>
    </row>
    <row r="361" spans="1:3">
      <c r="A361" s="2">
        <v>39370</v>
      </c>
      <c r="B361" s="1">
        <v>47.57</v>
      </c>
      <c r="C361" s="1">
        <v>714.3</v>
      </c>
    </row>
    <row r="362" spans="1:3">
      <c r="A362" s="2">
        <v>39371</v>
      </c>
      <c r="B362" s="1">
        <v>48.12</v>
      </c>
      <c r="C362" s="1">
        <v>483.7</v>
      </c>
    </row>
    <row r="363" spans="1:3">
      <c r="A363" s="2">
        <v>39372</v>
      </c>
      <c r="B363" s="1">
        <v>48.57</v>
      </c>
      <c r="C363" s="1">
        <v>620.70000000000005</v>
      </c>
    </row>
    <row r="364" spans="1:3">
      <c r="A364" s="2">
        <v>39373</v>
      </c>
      <c r="B364" s="1">
        <v>47.82</v>
      </c>
      <c r="C364" s="1">
        <v>710.9</v>
      </c>
    </row>
    <row r="365" spans="1:3">
      <c r="A365" s="2">
        <v>39374</v>
      </c>
      <c r="B365" s="1">
        <v>46.85</v>
      </c>
      <c r="C365" s="1">
        <v>947.1</v>
      </c>
    </row>
    <row r="366" spans="1:3">
      <c r="A366" s="2">
        <v>39377</v>
      </c>
      <c r="B366" s="1">
        <v>47.2</v>
      </c>
      <c r="C366" s="1">
        <v>770.6</v>
      </c>
    </row>
    <row r="367" spans="1:3">
      <c r="A367" s="2">
        <v>39378</v>
      </c>
      <c r="B367" s="1">
        <v>48.81</v>
      </c>
      <c r="C367" s="1">
        <v>910.7</v>
      </c>
    </row>
    <row r="368" spans="1:3">
      <c r="A368" s="2">
        <v>39379</v>
      </c>
      <c r="B368" s="1">
        <v>43.61</v>
      </c>
      <c r="C368" s="1">
        <v>2796.6</v>
      </c>
    </row>
    <row r="369" spans="1:3">
      <c r="A369" s="2">
        <v>39380</v>
      </c>
      <c r="B369" s="1">
        <v>41.66</v>
      </c>
      <c r="C369" s="1">
        <v>1437</v>
      </c>
    </row>
    <row r="370" spans="1:3">
      <c r="A370" s="2">
        <v>39381</v>
      </c>
      <c r="B370" s="1">
        <v>41.05</v>
      </c>
      <c r="C370" s="1">
        <v>955.7</v>
      </c>
    </row>
    <row r="371" spans="1:3">
      <c r="A371" s="2">
        <v>39384</v>
      </c>
      <c r="B371" s="1">
        <v>41.01</v>
      </c>
      <c r="C371" s="1">
        <v>951.2</v>
      </c>
    </row>
    <row r="372" spans="1:3">
      <c r="A372" s="2">
        <v>39385</v>
      </c>
      <c r="B372" s="1">
        <v>40.729999999999997</v>
      </c>
      <c r="C372" s="1">
        <v>1011.1</v>
      </c>
    </row>
    <row r="373" spans="1:3">
      <c r="A373" s="2">
        <v>39386</v>
      </c>
      <c r="B373" s="1">
        <v>40.99</v>
      </c>
      <c r="C373" s="1">
        <v>809.6</v>
      </c>
    </row>
    <row r="374" spans="1:3">
      <c r="A374" s="2">
        <v>39387</v>
      </c>
      <c r="B374" s="1">
        <v>39.28</v>
      </c>
      <c r="C374" s="1">
        <v>840.5</v>
      </c>
    </row>
    <row r="375" spans="1:3">
      <c r="A375" s="2">
        <v>39388</v>
      </c>
      <c r="B375" s="1">
        <v>38.21</v>
      </c>
      <c r="C375" s="1">
        <v>1001.6</v>
      </c>
    </row>
    <row r="376" spans="1:3">
      <c r="A376" s="2">
        <v>39391</v>
      </c>
      <c r="B376" s="1">
        <v>37.89</v>
      </c>
      <c r="C376" s="1">
        <v>752.5</v>
      </c>
    </row>
    <row r="377" spans="1:3">
      <c r="A377" s="2">
        <v>39392</v>
      </c>
      <c r="B377" s="1">
        <v>37.25</v>
      </c>
      <c r="C377" s="1">
        <v>939.9</v>
      </c>
    </row>
    <row r="378" spans="1:3">
      <c r="A378" s="2">
        <v>39393</v>
      </c>
      <c r="B378" s="1">
        <v>37.19</v>
      </c>
      <c r="C378" s="1">
        <v>675.2</v>
      </c>
    </row>
    <row r="379" spans="1:3">
      <c r="A379" s="2">
        <v>39394</v>
      </c>
      <c r="B379" s="1">
        <v>37.479900000000001</v>
      </c>
      <c r="C379" s="1">
        <v>637</v>
      </c>
    </row>
    <row r="380" spans="1:3">
      <c r="A380" s="2">
        <v>39395</v>
      </c>
      <c r="B380" s="1">
        <v>36.619999999999997</v>
      </c>
      <c r="C380" s="1">
        <v>527</v>
      </c>
    </row>
    <row r="381" spans="1:3">
      <c r="A381" s="2">
        <v>39398</v>
      </c>
      <c r="B381" s="1">
        <v>36.96</v>
      </c>
      <c r="C381" s="1">
        <v>599.4</v>
      </c>
    </row>
    <row r="382" spans="1:3">
      <c r="A382" s="2">
        <v>39399</v>
      </c>
      <c r="B382" s="1">
        <v>37.85</v>
      </c>
      <c r="C382" s="1">
        <v>486.1</v>
      </c>
    </row>
    <row r="383" spans="1:3">
      <c r="A383" s="2">
        <v>39400</v>
      </c>
      <c r="B383" s="1">
        <v>37.14</v>
      </c>
      <c r="C383" s="1">
        <v>532.6</v>
      </c>
    </row>
    <row r="384" spans="1:3">
      <c r="A384" s="2">
        <v>39401</v>
      </c>
      <c r="B384" s="1">
        <v>37.11</v>
      </c>
      <c r="C384" s="1">
        <v>388.3</v>
      </c>
    </row>
    <row r="385" spans="1:3">
      <c r="A385" s="2">
        <v>39402</v>
      </c>
      <c r="B385" s="1">
        <v>37.01</v>
      </c>
      <c r="C385" s="1">
        <v>617.6</v>
      </c>
    </row>
    <row r="386" spans="1:3">
      <c r="A386" s="2">
        <v>39405</v>
      </c>
      <c r="B386" s="1">
        <v>35.909999999999997</v>
      </c>
      <c r="C386" s="1">
        <v>494</v>
      </c>
    </row>
    <row r="387" spans="1:3">
      <c r="A387" s="2">
        <v>39406</v>
      </c>
      <c r="B387" s="1">
        <v>34.64</v>
      </c>
      <c r="C387" s="1">
        <v>681.3</v>
      </c>
    </row>
    <row r="388" spans="1:3">
      <c r="A388" s="2">
        <v>39407</v>
      </c>
      <c r="B388" s="1">
        <v>34.270000000000003</v>
      </c>
      <c r="C388" s="1">
        <v>857.5</v>
      </c>
    </row>
    <row r="389" spans="1:3">
      <c r="A389" s="2">
        <v>39408</v>
      </c>
      <c r="B389" s="1">
        <v>34.270000000000003</v>
      </c>
      <c r="C389" s="1">
        <v>0</v>
      </c>
    </row>
    <row r="390" spans="1:3">
      <c r="A390" s="2">
        <v>39409</v>
      </c>
      <c r="B390" s="1">
        <v>35.090000000000003</v>
      </c>
      <c r="C390" s="1">
        <v>505.7</v>
      </c>
    </row>
    <row r="391" spans="1:3">
      <c r="A391" s="2">
        <v>39412</v>
      </c>
      <c r="B391" s="1">
        <v>35.29</v>
      </c>
      <c r="C391" s="1">
        <v>795.8</v>
      </c>
    </row>
    <row r="392" spans="1:3">
      <c r="A392" s="2">
        <v>39413</v>
      </c>
      <c r="B392" s="1">
        <v>35.51</v>
      </c>
      <c r="C392" s="1">
        <v>664.2</v>
      </c>
    </row>
    <row r="393" spans="1:3">
      <c r="A393" s="2">
        <v>39414</v>
      </c>
      <c r="B393" s="1">
        <v>38.01</v>
      </c>
      <c r="C393" s="1">
        <v>1259.9000000000001</v>
      </c>
    </row>
    <row r="394" spans="1:3">
      <c r="A394" s="2">
        <v>39415</v>
      </c>
      <c r="B394" s="1">
        <v>39.47</v>
      </c>
      <c r="C394" s="1">
        <v>784.8</v>
      </c>
    </row>
    <row r="395" spans="1:3">
      <c r="A395" s="2">
        <v>39416</v>
      </c>
      <c r="B395" s="1">
        <v>40.07</v>
      </c>
      <c r="C395" s="1">
        <v>1270.7</v>
      </c>
    </row>
    <row r="396" spans="1:3">
      <c r="A396" s="2"/>
    </row>
    <row r="397" spans="1:3">
      <c r="A397" s="2"/>
    </row>
    <row r="398" spans="1:3">
      <c r="A398" s="2"/>
    </row>
    <row r="399" spans="1:3">
      <c r="A399" s="2"/>
    </row>
    <row r="400" spans="1:3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90" zoomScaleNormal="90" zoomScalePageLayoutView="90" workbookViewId="0"/>
  </sheetViews>
  <sheetFormatPr baseColWidth="10" defaultColWidth="9.1640625" defaultRowHeight="15" x14ac:dyDescent="0"/>
  <cols>
    <col min="1" max="1" width="28.6640625" style="4" customWidth="1"/>
    <col min="2" max="2" width="13.83203125" style="4" customWidth="1"/>
    <col min="3" max="3" width="12.83203125" style="18" customWidth="1"/>
    <col min="4" max="4" width="15.83203125" style="4" customWidth="1"/>
    <col min="5" max="5" width="3.6640625" style="4" customWidth="1"/>
    <col min="6" max="6" width="12" style="4" customWidth="1"/>
    <col min="7" max="7" width="13.1640625" style="3" customWidth="1"/>
    <col min="8" max="8" width="32.1640625" style="4" customWidth="1"/>
    <col min="9" max="9" width="9.83203125" style="4" bestFit="1" customWidth="1"/>
    <col min="10" max="16384" width="9.1640625" style="4"/>
  </cols>
  <sheetData>
    <row r="1" spans="1:8">
      <c r="A1" s="17"/>
      <c r="B1" s="17"/>
      <c r="G1" s="19"/>
    </row>
    <row r="2" spans="1:8">
      <c r="A2" s="50" t="s">
        <v>59</v>
      </c>
      <c r="B2" s="50"/>
      <c r="C2" s="50"/>
      <c r="D2" s="50"/>
      <c r="E2" s="50"/>
      <c r="F2" s="50"/>
      <c r="G2" s="50"/>
    </row>
    <row r="3" spans="1:8">
      <c r="A3" s="50" t="s">
        <v>30</v>
      </c>
      <c r="B3" s="50"/>
      <c r="C3" s="50"/>
      <c r="D3" s="50"/>
      <c r="E3" s="50"/>
      <c r="F3" s="50"/>
      <c r="G3" s="50"/>
    </row>
    <row r="4" spans="1:8">
      <c r="A4" s="50" t="s">
        <v>60</v>
      </c>
      <c r="B4" s="50"/>
      <c r="C4" s="50"/>
      <c r="D4" s="50"/>
      <c r="E4" s="50"/>
      <c r="F4" s="50"/>
      <c r="G4" s="50"/>
    </row>
    <row r="5" spans="1:8">
      <c r="A5" s="49" t="s">
        <v>71</v>
      </c>
      <c r="B5" s="49"/>
      <c r="C5" s="49"/>
      <c r="D5" s="49"/>
      <c r="E5" s="49"/>
      <c r="F5" s="49"/>
      <c r="G5" s="49"/>
    </row>
    <row r="6" spans="1:8">
      <c r="A6" s="49"/>
      <c r="B6" s="49"/>
      <c r="C6" s="49"/>
      <c r="D6" s="49"/>
    </row>
    <row r="7" spans="1:8">
      <c r="C7" s="19"/>
    </row>
    <row r="8" spans="1:8">
      <c r="B8" s="51" t="s">
        <v>61</v>
      </c>
      <c r="C8" s="51"/>
      <c r="D8" s="51"/>
      <c r="E8" s="14"/>
      <c r="F8" s="52" t="s">
        <v>45</v>
      </c>
      <c r="G8" s="52"/>
      <c r="H8" s="5"/>
    </row>
    <row r="9" spans="1:8" s="15" customFormat="1">
      <c r="B9" s="15" t="s">
        <v>2</v>
      </c>
      <c r="C9" s="20" t="s">
        <v>44</v>
      </c>
      <c r="D9" s="20" t="s">
        <v>65</v>
      </c>
      <c r="E9" s="21"/>
      <c r="F9" s="20" t="s">
        <v>43</v>
      </c>
      <c r="G9" s="20" t="s">
        <v>1</v>
      </c>
    </row>
    <row r="10" spans="1:8" s="15" customFormat="1">
      <c r="A10" s="22" t="s">
        <v>51</v>
      </c>
      <c r="C10" s="20"/>
      <c r="D10" s="20"/>
      <c r="F10" s="20"/>
      <c r="G10" s="20"/>
    </row>
    <row r="11" spans="1:8">
      <c r="A11" s="23" t="s">
        <v>46</v>
      </c>
      <c r="B11" s="39">
        <v>22786600</v>
      </c>
      <c r="C11" s="39">
        <v>3879000</v>
      </c>
      <c r="D11" s="39">
        <f>7310000+864500</f>
        <v>8174500</v>
      </c>
      <c r="F11" s="40">
        <v>56.32</v>
      </c>
      <c r="G11" s="39">
        <v>1165300</v>
      </c>
    </row>
    <row r="12" spans="1:8">
      <c r="A12" s="23" t="s">
        <v>47</v>
      </c>
      <c r="B12" s="39">
        <v>1263717</v>
      </c>
      <c r="C12" s="39">
        <v>19900</v>
      </c>
      <c r="D12" s="39">
        <f>711531+27802</f>
        <v>739333</v>
      </c>
      <c r="F12" s="40">
        <v>8.1</v>
      </c>
      <c r="G12" s="39">
        <v>28884</v>
      </c>
    </row>
    <row r="13" spans="1:8">
      <c r="A13" s="23" t="s">
        <v>48</v>
      </c>
      <c r="B13" s="39">
        <v>2234000</v>
      </c>
      <c r="C13" s="39">
        <v>290000</v>
      </c>
      <c r="D13" s="39">
        <v>943000</v>
      </c>
      <c r="F13" s="40">
        <v>25.9</v>
      </c>
      <c r="G13" s="39">
        <v>135000</v>
      </c>
    </row>
    <row r="14" spans="1:8">
      <c r="A14" s="23" t="s">
        <v>49</v>
      </c>
      <c r="B14" s="39">
        <v>1462870</v>
      </c>
      <c r="C14" s="39">
        <v>193910</v>
      </c>
      <c r="D14" s="39">
        <f>1704771+15312</f>
        <v>1720083</v>
      </c>
      <c r="F14" s="40">
        <v>13.86</v>
      </c>
      <c r="G14" s="39">
        <v>59665</v>
      </c>
    </row>
    <row r="15" spans="1:8">
      <c r="A15" s="23" t="s">
        <v>50</v>
      </c>
      <c r="B15" s="39">
        <v>2513431</v>
      </c>
      <c r="C15" s="39">
        <v>216996</v>
      </c>
      <c r="D15" s="39">
        <f>427516+5787</f>
        <v>433303</v>
      </c>
      <c r="F15" s="40">
        <v>29.95</v>
      </c>
      <c r="G15" s="39">
        <v>59736</v>
      </c>
    </row>
    <row r="16" spans="1:8">
      <c r="B16" s="39"/>
      <c r="C16" s="39"/>
      <c r="D16" s="39"/>
      <c r="F16" s="40"/>
      <c r="G16" s="39"/>
    </row>
    <row r="17" spans="1:7">
      <c r="A17" s="17" t="s">
        <v>62</v>
      </c>
      <c r="B17" s="39"/>
      <c r="C17" s="39"/>
      <c r="D17" s="39"/>
      <c r="F17" s="40"/>
      <c r="G17" s="39"/>
    </row>
    <row r="18" spans="1:7">
      <c r="A18" s="23" t="s">
        <v>52</v>
      </c>
      <c r="B18" s="39">
        <v>5567100</v>
      </c>
      <c r="C18" s="39">
        <f>530800+43600</f>
        <v>574400</v>
      </c>
      <c r="D18" s="39">
        <v>491600</v>
      </c>
      <c r="F18" s="40">
        <v>38.25</v>
      </c>
      <c r="G18" s="39">
        <v>141400</v>
      </c>
    </row>
    <row r="19" spans="1:7">
      <c r="A19" s="23" t="s">
        <v>53</v>
      </c>
      <c r="B19" s="39">
        <v>1410227</v>
      </c>
      <c r="C19" s="39">
        <f>132398+22457</f>
        <v>154855</v>
      </c>
      <c r="D19" s="39">
        <f>512559+1779</f>
        <v>514338</v>
      </c>
      <c r="F19" s="40">
        <v>13.11</v>
      </c>
      <c r="G19" s="39">
        <v>53240</v>
      </c>
    </row>
    <row r="20" spans="1:7">
      <c r="A20" s="23" t="s">
        <v>54</v>
      </c>
      <c r="B20" s="39">
        <v>1084193</v>
      </c>
      <c r="C20" s="39">
        <v>53312</v>
      </c>
      <c r="D20" s="39">
        <f>184263+6932</f>
        <v>191195</v>
      </c>
      <c r="F20" s="40">
        <v>25.59</v>
      </c>
      <c r="G20" s="39">
        <v>24152</v>
      </c>
    </row>
    <row r="21" spans="1:7">
      <c r="A21" s="23" t="s">
        <v>64</v>
      </c>
      <c r="B21" s="39">
        <v>1511577</v>
      </c>
      <c r="C21" s="39">
        <v>110803</v>
      </c>
      <c r="D21" s="39">
        <v>175000</v>
      </c>
      <c r="F21" s="40">
        <v>23.29</v>
      </c>
      <c r="G21" s="39">
        <v>69152</v>
      </c>
    </row>
    <row r="22" spans="1:7">
      <c r="A22" s="23" t="s">
        <v>55</v>
      </c>
      <c r="B22" s="39">
        <v>632884</v>
      </c>
      <c r="C22" s="39">
        <v>21517</v>
      </c>
      <c r="D22" s="39">
        <v>0</v>
      </c>
      <c r="F22" s="40">
        <v>15.91</v>
      </c>
      <c r="G22" s="39">
        <v>28358</v>
      </c>
    </row>
    <row r="23" spans="1:7" s="5" customFormat="1">
      <c r="A23" s="17"/>
      <c r="B23" s="39"/>
      <c r="C23" s="39"/>
      <c r="D23" s="39"/>
      <c r="F23" s="40"/>
      <c r="G23" s="39"/>
    </row>
    <row r="24" spans="1:7">
      <c r="A24" s="17" t="s">
        <v>72</v>
      </c>
      <c r="B24" s="39"/>
      <c r="C24" s="39"/>
      <c r="D24" s="39"/>
      <c r="F24" s="40"/>
      <c r="G24" s="39"/>
    </row>
    <row r="25" spans="1:7">
      <c r="A25" s="23" t="s">
        <v>56</v>
      </c>
      <c r="B25" s="39">
        <v>1085782</v>
      </c>
      <c r="C25" s="39">
        <f>114002-296</f>
        <v>113706</v>
      </c>
      <c r="D25" s="39">
        <v>0</v>
      </c>
      <c r="F25" s="40">
        <v>133.15</v>
      </c>
      <c r="G25" s="39">
        <v>32805</v>
      </c>
    </row>
    <row r="26" spans="1:7">
      <c r="A26" s="23" t="s">
        <v>57</v>
      </c>
      <c r="B26" s="39">
        <v>9411497</v>
      </c>
      <c r="C26" s="39">
        <v>1053945</v>
      </c>
      <c r="D26" s="39">
        <v>550000</v>
      </c>
      <c r="F26" s="40">
        <v>23.39</v>
      </c>
      <c r="G26" s="39">
        <v>727600</v>
      </c>
    </row>
    <row r="27" spans="1:7">
      <c r="A27" s="23" t="s">
        <v>58</v>
      </c>
      <c r="B27" s="39">
        <v>329652</v>
      </c>
      <c r="C27" s="39">
        <v>28518</v>
      </c>
      <c r="D27" s="39">
        <v>12585</v>
      </c>
      <c r="F27" s="40">
        <v>28.91</v>
      </c>
      <c r="G27" s="39">
        <v>17657</v>
      </c>
    </row>
    <row r="28" spans="1:7" s="5" customFormat="1">
      <c r="A28" s="17"/>
      <c r="B28" s="17"/>
      <c r="C28" s="27"/>
      <c r="G28" s="15"/>
    </row>
    <row r="29" spans="1:7">
      <c r="A29" s="45" t="s">
        <v>89</v>
      </c>
    </row>
    <row r="31" spans="1:7">
      <c r="A31" s="23"/>
      <c r="B31" s="23"/>
      <c r="G31" s="19"/>
    </row>
    <row r="32" spans="1:7">
      <c r="A32" s="23"/>
      <c r="B32" s="24"/>
      <c r="C32" s="25"/>
      <c r="D32" s="13"/>
      <c r="F32" s="26"/>
      <c r="G32" s="4"/>
    </row>
    <row r="33" spans="1:2">
      <c r="A33" s="23"/>
      <c r="B33" s="23"/>
    </row>
    <row r="39" spans="1:2">
      <c r="A39" s="23"/>
      <c r="B39" s="23"/>
    </row>
  </sheetData>
  <mergeCells count="7">
    <mergeCell ref="B8:D8"/>
    <mergeCell ref="F8:G8"/>
    <mergeCell ref="A2:G2"/>
    <mergeCell ref="A3:G3"/>
    <mergeCell ref="A4:G4"/>
    <mergeCell ref="A6:D6"/>
    <mergeCell ref="A5:G5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Product_x0020_Number xmlns="f33c1a4b-b609-49f9-9bcd-67866726c20a">F-1575X</Product_x0020_Number>
    <File_x0020_Title xmlns="f33c1a4b-b609-49f9-9bcd-67866726c20a">F-1575X</File_x0020_Title>
    <Status xmlns="f33c1a4b-b609-49f9-9bcd-67866726c20a">Active</Status>
    <Content_x0020_Type xmlns="f33c1a4b-b609-49f9-9bcd-67866726c20a">S</Content_x0020_Type>
    <Product_x0020_Type xmlns="f33c1a4b-b609-49f9-9bcd-67866726c2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83663A70807541A4504EA2D183A9A5" ma:contentTypeVersion="5" ma:contentTypeDescription="Create a new document." ma:contentTypeScope="" ma:versionID="17aadea1610e7a0eff44acf279d2725d">
  <xsd:schema xmlns:xsd="http://www.w3.org/2001/XMLSchema" xmlns:xs="http://www.w3.org/2001/XMLSchema" xmlns:p="http://schemas.microsoft.com/office/2006/metadata/properties" xmlns:ns2="f33c1a4b-b609-49f9-9bcd-67866726c20a" targetNamespace="http://schemas.microsoft.com/office/2006/metadata/properties" ma:root="true" ma:fieldsID="ee13ec36419fa06e4c1fca5563031171" ns2:_="">
    <xsd:import namespace="f33c1a4b-b609-49f9-9bcd-67866726c20a"/>
    <xsd:element name="properties">
      <xsd:complexType>
        <xsd:sequence>
          <xsd:element name="documentManagement">
            <xsd:complexType>
              <xsd:all>
                <xsd:element ref="ns2:Product_x0020_Type" minOccurs="0"/>
                <xsd:element ref="ns2:File_x0020_Title"/>
                <xsd:element ref="ns2:Status" minOccurs="0"/>
                <xsd:element ref="ns2:Content_x0020_Type" minOccurs="0"/>
                <xsd:element ref="ns2:Product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c1a4b-b609-49f9-9bcd-67866726c20a" elementFormDefault="qualified">
    <xsd:import namespace="http://schemas.microsoft.com/office/2006/documentManagement/types"/>
    <xsd:import namespace="http://schemas.microsoft.com/office/infopath/2007/PartnerControls"/>
    <xsd:element name="Product_x0020_Type" ma:index="8" nillable="true" ma:displayName="Product Type" ma:internalName="Product_x0020_Type">
      <xsd:simpleType>
        <xsd:restriction base="dms:Text">
          <xsd:maxLength value="255"/>
        </xsd:restriction>
      </xsd:simpleType>
    </xsd:element>
    <xsd:element name="File_x0020_Title" ma:index="9" ma:displayName="File Title" ma:indexed="true" ma:internalName="File_x0020_Title">
      <xsd:simpleType>
        <xsd:restriction base="dms:Text">
          <xsd:maxLength value="255"/>
        </xsd:restriction>
      </xsd:simpleType>
    </xsd:element>
    <xsd:element name="Status" ma:index="10" nillable="true" ma:displayName="Status" ma:default="Active" ma:format="Dropdown" ma:internalName="Status">
      <xsd:simpleType>
        <xsd:restriction base="dms:Choice">
          <xsd:enumeration value="Active"/>
          <xsd:enumeration value="Inactive"/>
        </xsd:restriction>
      </xsd:simpleType>
    </xsd:element>
    <xsd:element name="Content_x0020_Type" ma:index="11" nillable="true" ma:displayName="Content Type" ma:internalName="Content_x0020_Type">
      <xsd:simpleType>
        <xsd:restriction base="dms:Text">
          <xsd:maxLength value="255"/>
        </xsd:restriction>
      </xsd:simpleType>
    </xsd:element>
    <xsd:element name="Product_x0020_Number" ma:index="12" nillable="true" ma:displayName="Product Number" ma:indexed="true" ma:internalName="Product_x0020_Number">
      <xsd:simpleType>
        <xsd:restriction base="dms:Text">
          <xsd:maxLength value="2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69A3CB4-3C81-40E2-9C85-7A1740C226C6}">
  <ds:schemaRefs>
    <ds:schemaRef ds:uri="http://schemas.microsoft.com/office/2006/metadata/properties"/>
    <ds:schemaRef ds:uri="http://purl.org/dc/terms/"/>
    <ds:schemaRef ds:uri="f33c1a4b-b609-49f9-9bcd-67866726c20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AC08E9-84F7-4A5E-807D-CF2BD7D07B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c1a4b-b609-49f9-9bcd-67866726c2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8776C4-E18A-48C0-8F00-4AAAA89E33C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92B0A9-B0E6-46A0-B059-EA7D2CD7B2C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Worksheet</vt:lpstr>
      <vt:lpstr>Title Page</vt:lpstr>
      <vt:lpstr>Exhibit 1 - Income Statement</vt:lpstr>
      <vt:lpstr>Exhibit 2 - Balance Sheet</vt:lpstr>
      <vt:lpstr>Exhibit 3 - 2007 Forecast</vt:lpstr>
      <vt:lpstr>Exhibit 4 - Stock Price</vt:lpstr>
      <vt:lpstr>Exhibit 5 - Comparables</vt:lpstr>
    </vt:vector>
  </TitlesOfParts>
  <Company>Darden Graduate Business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Panera Bread Company (SPREADSHEET)</dc:title>
  <dc:subject/>
  <dc:creator>Gaurav Gupta</dc:creator>
  <cp:keywords/>
  <dc:description/>
  <cp:lastModifiedBy>Ashley  Cornelius</cp:lastModifiedBy>
  <cp:lastPrinted>2008-08-28T15:02:43Z</cp:lastPrinted>
  <dcterms:created xsi:type="dcterms:W3CDTF">2008-08-28T15:02:43Z</dcterms:created>
  <dcterms:modified xsi:type="dcterms:W3CDTF">2015-09-16T01:43:51Z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29</vt:lpwstr>
  </property>
  <property fmtid="{D5CDD505-2E9C-101B-9397-08002B2CF9AE}" pid="3" name="SubjectArea">
    <vt:lpwstr>Finance</vt:lpwstr>
  </property>
  <property fmtid="{D5CDD505-2E9C-101B-9397-08002B2CF9AE}" pid="4" name="VersionModifier">
    <vt:lpwstr>148</vt:lpwstr>
  </property>
  <property fmtid="{D5CDD505-2E9C-101B-9397-08002B2CF9AE}" pid="5" name="MetadataURL">
    <vt:lpwstr>http://casemanagement.darden.virginia.edu/Lists/Editing%20Metadata/DispForm.aspx?ID=1480, View Document Metadata</vt:lpwstr>
  </property>
  <property fmtid="{D5CDD505-2E9C-101B-9397-08002B2CF9AE}" pid="6" name="ApprovalState">
    <vt:lpwstr>Approved</vt:lpwstr>
  </property>
  <property fmtid="{D5CDD505-2E9C-101B-9397-08002B2CF9AE}" pid="7" name="VersionModifierName">
    <vt:lpwstr>DARDEN\lemleya</vt:lpwstr>
  </property>
  <property fmtid="{D5CDD505-2E9C-101B-9397-08002B2CF9AE}" pid="8" name="DateInEditing">
    <vt:lpwstr>2009-08-20T13:09:50Z</vt:lpwstr>
  </property>
  <property fmtid="{D5CDD505-2E9C-101B-9397-08002B2CF9AE}" pid="9" name="DBPEditor">
    <vt:lpwstr>148</vt:lpwstr>
  </property>
  <property fmtid="{D5CDD505-2E9C-101B-9397-08002B2CF9AE}" pid="10" name="EditingStatus">
    <vt:lpwstr>Metadata Review Complete</vt:lpwstr>
  </property>
  <property fmtid="{D5CDD505-2E9C-101B-9397-08002B2CF9AE}" pid="11" name="Alternate">
    <vt:lpwstr/>
  </property>
  <property fmtid="{D5CDD505-2E9C-101B-9397-08002B2CF9AE}" pid="12" name="RWP">
    <vt:lpwstr/>
  </property>
  <property fmtid="{D5CDD505-2E9C-101B-9397-08002B2CF9AE}" pid="13" name="DatePending">
    <vt:lpwstr>2009-09-01T08:16:06Z</vt:lpwstr>
  </property>
  <property fmtid="{D5CDD505-2E9C-101B-9397-08002B2CF9AE}" pid="14" name="XMLFilename">
    <vt:lpwstr/>
  </property>
  <property fmtid="{D5CDD505-2E9C-101B-9397-08002B2CF9AE}" pid="15" name="RejectionText">
    <vt:lpwstr/>
  </property>
  <property fmtid="{D5CDD505-2E9C-101B-9397-08002B2CF9AE}" pid="16" name="Subject">
    <vt:lpwstr/>
  </property>
  <property fmtid="{D5CDD505-2E9C-101B-9397-08002B2CF9AE}" pid="17" name="CCFileType">
    <vt:lpwstr>Supplemental File</vt:lpwstr>
  </property>
  <property fmtid="{D5CDD505-2E9C-101B-9397-08002B2CF9AE}" pid="18" name="FileGUID">
    <vt:lpwstr>49a4bc95-cd3e-4aaa-b16b-6655336d993c</vt:lpwstr>
  </property>
  <property fmtid="{D5CDD505-2E9C-101B-9397-08002B2CF9AE}" pid="19" name="_Category">
    <vt:lpwstr/>
  </property>
  <property fmtid="{D5CDD505-2E9C-101B-9397-08002B2CF9AE}" pid="20" name="Categories">
    <vt:lpwstr/>
  </property>
  <property fmtid="{D5CDD505-2E9C-101B-9397-08002B2CF9AE}" pid="21" name="Approval Level">
    <vt:lpwstr/>
  </property>
  <property fmtid="{D5CDD505-2E9C-101B-9397-08002B2CF9AE}" pid="22" name="_Comments">
    <vt:lpwstr/>
  </property>
  <property fmtid="{D5CDD505-2E9C-101B-9397-08002B2CF9AE}" pid="23" name="Assigned To">
    <vt:lpwstr/>
  </property>
  <property fmtid="{D5CDD505-2E9C-101B-9397-08002B2CF9AE}" pid="24" name="Status">
    <vt:lpwstr>Approved</vt:lpwstr>
  </property>
  <property fmtid="{D5CDD505-2E9C-101B-9397-08002B2CF9AE}" pid="25" name="DateOfApproval">
    <vt:lpwstr>2009-09-01T11:34:03Z</vt:lpwstr>
  </property>
  <property fmtid="{D5CDD505-2E9C-101B-9397-08002B2CF9AE}" pid="26" name="Keywords">
    <vt:lpwstr/>
  </property>
  <property fmtid="{D5CDD505-2E9C-101B-9397-08002B2CF9AE}" pid="27" name="DateEditingEnded">
    <vt:lpwstr/>
  </property>
  <property fmtid="{D5CDD505-2E9C-101B-9397-08002B2CF9AE}" pid="28" name="CheckinCommentLine">
    <vt:lpwstr/>
  </property>
  <property fmtid="{D5CDD505-2E9C-101B-9397-08002B2CF9AE}" pid="29" name="_Author">
    <vt:lpwstr>Gaurav Gupta</vt:lpwstr>
  </property>
  <property fmtid="{D5CDD505-2E9C-101B-9397-08002B2CF9AE}" pid="30" name="ContentType">
    <vt:lpwstr>Document</vt:lpwstr>
  </property>
  <property fmtid="{D5CDD505-2E9C-101B-9397-08002B2CF9AE}" pid="31" name="display_urn:schemas-microsoft-com:office:office#Editor">
    <vt:lpwstr>Riddler, Scott</vt:lpwstr>
  </property>
  <property fmtid="{D5CDD505-2E9C-101B-9397-08002B2CF9AE}" pid="32" name="display_urn:schemas-microsoft-com:office:office#Author">
    <vt:lpwstr>Alston, Sherry</vt:lpwstr>
  </property>
  <property fmtid="{D5CDD505-2E9C-101B-9397-08002B2CF9AE}" pid="33" name="ContentTypeId">
    <vt:lpwstr>0x0101004283663A70807541A4504EA2D183A9A5</vt:lpwstr>
  </property>
  <property fmtid="{D5CDD505-2E9C-101B-9397-08002B2CF9AE}" pid="34" name="MetadataID">
    <vt:lpwstr>1480</vt:lpwstr>
  </property>
  <property fmtid="{D5CDD505-2E9C-101B-9397-08002B2CF9AE}" pid="35" name="MetadataLibraryDisplayFormLink">
    <vt:lpwstr>http://casemanagement.darden.virginia.edu/Lists/Editing Metadata/DispForm.aspx</vt:lpwstr>
  </property>
  <property fmtid="{D5CDD505-2E9C-101B-9397-08002B2CF9AE}" pid="36" name="MetadataLibrary">
    <vt:lpwstr>Editing Metadata</vt:lpwstr>
  </property>
  <property fmtid="{D5CDD505-2E9C-101B-9397-08002B2CF9AE}" pid="37" name="WorkflowCreationPath">
    <vt:lpwstr>b748db19-edc5-44e5-a2de-883bf10fe2f3,5;b748db19-edc5-44e5-a2de-883bf10fe2f3,7;b748db19-edc5-44e5-a2de-883bf10fe2f3,7;b748db19-edc5-44e5-a2de-883bf10fe2f3,7;b748db19-edc5-44e5-a2de-883bf10fe2f3,7;b748db19-edc5-44e5-a2de-883bf10fe2f3,7;b748db19-edc5-44e5-a2</vt:lpwstr>
  </property>
  <property fmtid="{D5CDD505-2E9C-101B-9397-08002B2CF9AE}" pid="38" name="SWAT">
    <vt:lpwstr>true</vt:lpwstr>
  </property>
  <property fmtid="{D5CDD505-2E9C-101B-9397-08002B2CF9AE}" pid="39" name="Admin Assistant">
    <vt:lpwstr>Spradlin, Karen242</vt:lpwstr>
  </property>
  <property fmtid="{D5CDD505-2E9C-101B-9397-08002B2CF9AE}" pid="40" name="2nd Editor*">
    <vt:lpwstr/>
  </property>
  <property fmtid="{D5CDD505-2E9C-101B-9397-08002B2CF9AE}" pid="41" name="Edit Type">
    <vt:lpwstr>SWAT/Truncated</vt:lpwstr>
  </property>
  <property fmtid="{D5CDD505-2E9C-101B-9397-08002B2CF9AE}" pid="42" name="Editing Status">
    <vt:lpwstr>Editing Complete</vt:lpwstr>
  </property>
  <property fmtid="{D5CDD505-2E9C-101B-9397-08002B2CF9AE}" pid="43" name="Modified">
    <vt:lpwstr>2012-06-27T12:47:34Z</vt:lpwstr>
  </property>
  <property fmtid="{D5CDD505-2E9C-101B-9397-08002B2CF9AE}" pid="44" name="Editor">
    <vt:lpwstr>DARDEN\alstons66</vt:lpwstr>
  </property>
</Properties>
</file>